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Рабочий стол\БЮДЖЕТ 2022\ГОДОВОЙ\"/>
    </mc:Choice>
  </mc:AlternateContent>
  <xr:revisionPtr revIDLastSave="0" documentId="13_ncr:1_{A7AD9704-0E5A-45D4-82E1-A40E8850B4BF}" xr6:coauthVersionLast="47" xr6:coauthVersionMax="47" xr10:uidLastSave="{00000000-0000-0000-0000-000000000000}"/>
  <bookViews>
    <workbookView xWindow="564" yWindow="0" windowWidth="22392" windowHeight="12240" xr2:uid="{00000000-000D-0000-FFFF-FFFF00000000}"/>
  </bookViews>
  <sheets>
    <sheet name="Документ" sheetId="2" r:id="rId1"/>
  </sheets>
  <definedNames>
    <definedName name="_xlnm._FilterDatabase" localSheetId="0" hidden="1">Документ!$A$12:$N$231</definedName>
    <definedName name="_xlnm.Print_Titles" localSheetId="0">Документ!$11:$11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1" i="2" l="1"/>
  <c r="G200" i="2"/>
  <c r="E200" i="2"/>
  <c r="I201" i="2"/>
  <c r="D201" i="2"/>
  <c r="C201" i="2"/>
  <c r="I177" i="2"/>
  <c r="G177" i="2"/>
  <c r="D177" i="2"/>
  <c r="C177" i="2"/>
  <c r="I108" i="2"/>
  <c r="G108" i="2"/>
  <c r="D108" i="2"/>
  <c r="C108" i="2"/>
  <c r="G93" i="2"/>
  <c r="D93" i="2"/>
  <c r="C93" i="2"/>
  <c r="E222" i="2"/>
  <c r="E216" i="2" l="1"/>
  <c r="E215" i="2"/>
  <c r="B216" i="2"/>
  <c r="B215" i="2"/>
  <c r="B225" i="2" l="1"/>
  <c r="C224" i="2"/>
  <c r="C223" i="2" s="1"/>
  <c r="B223" i="2" s="1"/>
  <c r="E225" i="2"/>
  <c r="G224" i="2"/>
  <c r="G223" i="2" s="1"/>
  <c r="E223" i="2" s="1"/>
  <c r="G218" i="2"/>
  <c r="C218" i="2"/>
  <c r="B219" i="2"/>
  <c r="B218" i="2" s="1"/>
  <c r="E219" i="2"/>
  <c r="E218" i="2" s="1"/>
  <c r="G213" i="2"/>
  <c r="E213" i="2" s="1"/>
  <c r="C213" i="2"/>
  <c r="B217" i="2"/>
  <c r="E217" i="2"/>
  <c r="H217" i="2"/>
  <c r="E214" i="2"/>
  <c r="H214" i="2"/>
  <c r="B214" i="2"/>
  <c r="G208" i="2"/>
  <c r="C208" i="2"/>
  <c r="E211" i="2"/>
  <c r="H211" i="2"/>
  <c r="B211" i="2"/>
  <c r="C212" i="2" l="1"/>
  <c r="B212" i="2" s="1"/>
  <c r="E224" i="2"/>
  <c r="B213" i="2"/>
  <c r="F213" i="2" s="1"/>
  <c r="F214" i="2"/>
  <c r="B224" i="2"/>
  <c r="G212" i="2"/>
  <c r="E212" i="2" s="1"/>
  <c r="F211" i="2"/>
  <c r="C183" i="2"/>
  <c r="B183" i="2" s="1"/>
  <c r="G183" i="2"/>
  <c r="I183" i="2"/>
  <c r="H184" i="2"/>
  <c r="E184" i="2"/>
  <c r="B184" i="2"/>
  <c r="G117" i="2"/>
  <c r="C117" i="2"/>
  <c r="F184" i="2" l="1"/>
  <c r="E183" i="2"/>
  <c r="E133" i="2"/>
  <c r="H133" i="2"/>
  <c r="B133" i="2"/>
  <c r="G53" i="2"/>
  <c r="C53" i="2"/>
  <c r="G19" i="2"/>
  <c r="C19" i="2"/>
  <c r="F133" i="2" l="1"/>
  <c r="H49" i="2"/>
  <c r="H50" i="2"/>
  <c r="H52" i="2"/>
  <c r="H53" i="2"/>
  <c r="H54" i="2"/>
  <c r="H55" i="2"/>
  <c r="H57" i="2"/>
  <c r="G56" i="2"/>
  <c r="D56" i="2"/>
  <c r="C56" i="2"/>
  <c r="H22" i="2"/>
  <c r="E22" i="2"/>
  <c r="B22" i="2"/>
  <c r="B56" i="2" l="1"/>
  <c r="H56" i="2"/>
  <c r="F22" i="2"/>
  <c r="H209" i="2"/>
  <c r="H210" i="2"/>
  <c r="H168" i="2"/>
  <c r="H78" i="2"/>
  <c r="H77" i="2"/>
  <c r="I41" i="2" l="1"/>
  <c r="D41" i="2"/>
  <c r="I19" i="2"/>
  <c r="D19" i="2"/>
  <c r="J41" i="2" l="1"/>
  <c r="I169" i="2"/>
  <c r="D169" i="2"/>
  <c r="I101" i="2"/>
  <c r="G101" i="2"/>
  <c r="D101" i="2"/>
  <c r="C101" i="2"/>
  <c r="J169" i="2" l="1"/>
  <c r="E95" i="2"/>
  <c r="H95" i="2"/>
  <c r="B95" i="2"/>
  <c r="I173" i="2"/>
  <c r="G173" i="2"/>
  <c r="D173" i="2"/>
  <c r="C173" i="2"/>
  <c r="E176" i="2"/>
  <c r="B176" i="2"/>
  <c r="E172" i="2"/>
  <c r="B172" i="2"/>
  <c r="I45" i="2"/>
  <c r="G45" i="2"/>
  <c r="D45" i="2"/>
  <c r="C45" i="2"/>
  <c r="E47" i="2"/>
  <c r="B47" i="2"/>
  <c r="J44" i="2"/>
  <c r="E44" i="2"/>
  <c r="B44" i="2"/>
  <c r="I54" i="2"/>
  <c r="I53" i="2" s="1"/>
  <c r="D54" i="2"/>
  <c r="D53" i="2" s="1"/>
  <c r="B53" i="2" s="1"/>
  <c r="E55" i="2"/>
  <c r="B55" i="2"/>
  <c r="I51" i="2"/>
  <c r="G51" i="2"/>
  <c r="D51" i="2"/>
  <c r="C51" i="2"/>
  <c r="E52" i="2"/>
  <c r="B52" i="2"/>
  <c r="H32" i="2"/>
  <c r="H33" i="2"/>
  <c r="H34" i="2"/>
  <c r="H35" i="2"/>
  <c r="E32" i="2"/>
  <c r="E33" i="2"/>
  <c r="E34" i="2"/>
  <c r="E35" i="2"/>
  <c r="I28" i="2"/>
  <c r="G28" i="2"/>
  <c r="B32" i="2"/>
  <c r="B33" i="2"/>
  <c r="B34" i="2"/>
  <c r="B35" i="2"/>
  <c r="D28" i="2"/>
  <c r="C28" i="2"/>
  <c r="H29" i="2"/>
  <c r="E29" i="2"/>
  <c r="B29" i="2"/>
  <c r="J26" i="2"/>
  <c r="E26" i="2"/>
  <c r="B26" i="2"/>
  <c r="E57" i="2"/>
  <c r="B57" i="2"/>
  <c r="H51" i="2" l="1"/>
  <c r="J45" i="2"/>
  <c r="F52" i="2"/>
  <c r="F57" i="2"/>
  <c r="E56" i="2"/>
  <c r="F56" i="2" s="1"/>
  <c r="F55" i="2"/>
  <c r="F176" i="2"/>
  <c r="E51" i="2"/>
  <c r="F29" i="2"/>
  <c r="B51" i="2"/>
  <c r="F44" i="2"/>
  <c r="F95" i="2"/>
  <c r="F172" i="2"/>
  <c r="F47" i="2"/>
  <c r="J47" i="2"/>
  <c r="E53" i="2"/>
  <c r="F53" i="2" s="1"/>
  <c r="E54" i="2"/>
  <c r="B54" i="2"/>
  <c r="F35" i="2"/>
  <c r="F34" i="2"/>
  <c r="F33" i="2"/>
  <c r="F32" i="2"/>
  <c r="F26" i="2"/>
  <c r="B49" i="2"/>
  <c r="B50" i="2"/>
  <c r="E49" i="2"/>
  <c r="E50" i="2"/>
  <c r="G48" i="2"/>
  <c r="I48" i="2"/>
  <c r="J48" i="2"/>
  <c r="D48" i="2"/>
  <c r="C48" i="2"/>
  <c r="I14" i="2"/>
  <c r="G14" i="2"/>
  <c r="D14" i="2"/>
  <c r="C14" i="2"/>
  <c r="J18" i="2"/>
  <c r="E18" i="2"/>
  <c r="B18" i="2"/>
  <c r="F49" i="2" l="1"/>
  <c r="F51" i="2"/>
  <c r="F54" i="2"/>
  <c r="H48" i="2"/>
  <c r="F50" i="2"/>
  <c r="F18" i="2"/>
  <c r="B48" i="2"/>
  <c r="E48" i="2"/>
  <c r="H84" i="2"/>
  <c r="I83" i="2"/>
  <c r="G83" i="2"/>
  <c r="D83" i="2"/>
  <c r="C83" i="2"/>
  <c r="E84" i="2"/>
  <c r="B84" i="2"/>
  <c r="H64" i="2"/>
  <c r="H66" i="2"/>
  <c r="H68" i="2"/>
  <c r="H70" i="2"/>
  <c r="J67" i="2"/>
  <c r="J62" i="2" s="1"/>
  <c r="J61" i="2" s="1"/>
  <c r="J68" i="2"/>
  <c r="J63" i="2" s="1"/>
  <c r="J69" i="2"/>
  <c r="J64" i="2" s="1"/>
  <c r="J70" i="2"/>
  <c r="J65" i="2" s="1"/>
  <c r="E64" i="2"/>
  <c r="E66" i="2"/>
  <c r="E68" i="2"/>
  <c r="E70" i="2"/>
  <c r="B64" i="2"/>
  <c r="B66" i="2"/>
  <c r="B68" i="2"/>
  <c r="B70" i="2"/>
  <c r="I63" i="2"/>
  <c r="I65" i="2"/>
  <c r="I67" i="2"/>
  <c r="I69" i="2"/>
  <c r="G63" i="2"/>
  <c r="G65" i="2"/>
  <c r="G67" i="2"/>
  <c r="G69" i="2"/>
  <c r="D63" i="2"/>
  <c r="D65" i="2"/>
  <c r="D67" i="2"/>
  <c r="D69" i="2"/>
  <c r="C63" i="2"/>
  <c r="C65" i="2"/>
  <c r="C67" i="2"/>
  <c r="C69" i="2"/>
  <c r="H62" i="2"/>
  <c r="H61" i="2" s="1"/>
  <c r="D61" i="2"/>
  <c r="G61" i="2"/>
  <c r="I61" i="2"/>
  <c r="C61" i="2"/>
  <c r="E62" i="2"/>
  <c r="B62" i="2"/>
  <c r="B61" i="2" s="1"/>
  <c r="I186" i="2"/>
  <c r="G186" i="2"/>
  <c r="D186" i="2"/>
  <c r="C186" i="2"/>
  <c r="C185" i="2" s="1"/>
  <c r="H188" i="2"/>
  <c r="E188" i="2"/>
  <c r="B188" i="2"/>
  <c r="H228" i="2"/>
  <c r="E228" i="2"/>
  <c r="B228" i="2"/>
  <c r="I227" i="2"/>
  <c r="I226" i="2" s="1"/>
  <c r="G227" i="2"/>
  <c r="D227" i="2"/>
  <c r="D226" i="2" s="1"/>
  <c r="C227" i="2"/>
  <c r="C226" i="2" s="1"/>
  <c r="B83" i="2" l="1"/>
  <c r="B226" i="2"/>
  <c r="F48" i="2"/>
  <c r="E69" i="2"/>
  <c r="E65" i="2"/>
  <c r="H227" i="2"/>
  <c r="H83" i="2"/>
  <c r="B63" i="2"/>
  <c r="H69" i="2"/>
  <c r="F188" i="2"/>
  <c r="H67" i="2"/>
  <c r="F62" i="2"/>
  <c r="F61" i="2" s="1"/>
  <c r="F228" i="2"/>
  <c r="E63" i="2"/>
  <c r="B69" i="2"/>
  <c r="F64" i="2"/>
  <c r="F84" i="2"/>
  <c r="E227" i="2"/>
  <c r="B67" i="2"/>
  <c r="G226" i="2"/>
  <c r="E226" i="2" s="1"/>
  <c r="B65" i="2"/>
  <c r="E67" i="2"/>
  <c r="B227" i="2"/>
  <c r="E61" i="2"/>
  <c r="H65" i="2"/>
  <c r="H63" i="2"/>
  <c r="E83" i="2"/>
  <c r="F70" i="2"/>
  <c r="F68" i="2"/>
  <c r="F66" i="2"/>
  <c r="G142" i="2"/>
  <c r="C142" i="2"/>
  <c r="E150" i="2"/>
  <c r="H150" i="2"/>
  <c r="B150" i="2"/>
  <c r="E132" i="2"/>
  <c r="H132" i="2"/>
  <c r="B132" i="2"/>
  <c r="E131" i="2"/>
  <c r="H131" i="2"/>
  <c r="B131" i="2"/>
  <c r="E130" i="2"/>
  <c r="H130" i="2"/>
  <c r="B130" i="2"/>
  <c r="E129" i="2"/>
  <c r="H129" i="2"/>
  <c r="B129" i="2"/>
  <c r="E128" i="2"/>
  <c r="H128" i="2"/>
  <c r="B128" i="2"/>
  <c r="H208" i="2"/>
  <c r="E210" i="2"/>
  <c r="B210" i="2"/>
  <c r="E207" i="2"/>
  <c r="H207" i="2"/>
  <c r="B207" i="2"/>
  <c r="H203" i="2"/>
  <c r="B203" i="2"/>
  <c r="F203" i="2" s="1"/>
  <c r="H223" i="2"/>
  <c r="H224" i="2"/>
  <c r="H225" i="2"/>
  <c r="F223" i="2"/>
  <c r="F224" i="2"/>
  <c r="F225" i="2"/>
  <c r="H222" i="2"/>
  <c r="F222" i="2"/>
  <c r="I221" i="2"/>
  <c r="I220" i="2" s="1"/>
  <c r="G221" i="2"/>
  <c r="E221" i="2"/>
  <c r="D221" i="2"/>
  <c r="D220" i="2" s="1"/>
  <c r="C221" i="2"/>
  <c r="C220" i="2" s="1"/>
  <c r="B221" i="2"/>
  <c r="B220" i="2" s="1"/>
  <c r="F215" i="2"/>
  <c r="F216" i="2"/>
  <c r="F218" i="2"/>
  <c r="F219" i="2"/>
  <c r="F212" i="2"/>
  <c r="H219" i="2"/>
  <c r="H216" i="2"/>
  <c r="H218" i="2"/>
  <c r="H215" i="2"/>
  <c r="H213" i="2"/>
  <c r="H212" i="2"/>
  <c r="F83" i="2" l="1"/>
  <c r="F227" i="2"/>
  <c r="F226" i="2"/>
  <c r="F65" i="2"/>
  <c r="F63" i="2"/>
  <c r="F69" i="2"/>
  <c r="F210" i="2"/>
  <c r="H226" i="2"/>
  <c r="F221" i="2"/>
  <c r="H221" i="2"/>
  <c r="F67" i="2"/>
  <c r="G220" i="2"/>
  <c r="H220" i="2" s="1"/>
  <c r="E220" i="2"/>
  <c r="F220" i="2" s="1"/>
  <c r="F207" i="2"/>
  <c r="F150" i="2"/>
  <c r="F132" i="2"/>
  <c r="F130" i="2"/>
  <c r="F131" i="2"/>
  <c r="F129" i="2"/>
  <c r="F128" i="2"/>
  <c r="C200" i="2"/>
  <c r="J208" i="2"/>
  <c r="I208" i="2"/>
  <c r="D208" i="2"/>
  <c r="E209" i="2"/>
  <c r="E208" i="2" s="1"/>
  <c r="B209" i="2"/>
  <c r="B208" i="2" s="1"/>
  <c r="E206" i="2"/>
  <c r="H206" i="2"/>
  <c r="B206" i="2"/>
  <c r="E205" i="2"/>
  <c r="H205" i="2"/>
  <c r="B205" i="2"/>
  <c r="G179" i="2"/>
  <c r="H178" i="2"/>
  <c r="E178" i="2"/>
  <c r="B178" i="2"/>
  <c r="I164" i="2"/>
  <c r="G164" i="2"/>
  <c r="D164" i="2"/>
  <c r="C164" i="2"/>
  <c r="J168" i="2"/>
  <c r="E168" i="2"/>
  <c r="B168" i="2"/>
  <c r="B163" i="2"/>
  <c r="I161" i="2"/>
  <c r="G161" i="2"/>
  <c r="D161" i="2"/>
  <c r="C161" i="2"/>
  <c r="H163" i="2"/>
  <c r="E163" i="2"/>
  <c r="I117" i="2"/>
  <c r="D117" i="2"/>
  <c r="E127" i="2"/>
  <c r="H127" i="2"/>
  <c r="B127" i="2"/>
  <c r="B126" i="2"/>
  <c r="E126" i="2"/>
  <c r="H126" i="2"/>
  <c r="G96" i="2"/>
  <c r="I76" i="2"/>
  <c r="G76" i="2"/>
  <c r="D76" i="2"/>
  <c r="C76" i="2"/>
  <c r="E78" i="2"/>
  <c r="E77" i="2"/>
  <c r="B78" i="2"/>
  <c r="B77" i="2"/>
  <c r="F178" i="2" l="1"/>
  <c r="J164" i="2"/>
  <c r="F78" i="2"/>
  <c r="F208" i="2"/>
  <c r="F209" i="2"/>
  <c r="F77" i="2"/>
  <c r="F163" i="2"/>
  <c r="I200" i="2"/>
  <c r="F206" i="2"/>
  <c r="F205" i="2"/>
  <c r="F168" i="2"/>
  <c r="F127" i="2"/>
  <c r="F126" i="2"/>
  <c r="B76" i="2"/>
  <c r="I195" i="2"/>
  <c r="G195" i="2"/>
  <c r="I190" i="2"/>
  <c r="G190" i="2"/>
  <c r="G189" i="2" l="1"/>
  <c r="I159" i="2"/>
  <c r="H204" i="2"/>
  <c r="E204" i="2"/>
  <c r="B204" i="2"/>
  <c r="B202" i="2"/>
  <c r="B199" i="2"/>
  <c r="B196" i="2"/>
  <c r="B194" i="2"/>
  <c r="B193" i="2"/>
  <c r="B192" i="2"/>
  <c r="B191" i="2"/>
  <c r="B187" i="2"/>
  <c r="I181" i="2"/>
  <c r="G181" i="2"/>
  <c r="D181" i="2"/>
  <c r="C181" i="2"/>
  <c r="H182" i="2"/>
  <c r="E182" i="2"/>
  <c r="B182" i="2"/>
  <c r="B180" i="2"/>
  <c r="B175" i="2"/>
  <c r="G169" i="2"/>
  <c r="C169" i="2"/>
  <c r="B174" i="2"/>
  <c r="B171" i="2"/>
  <c r="B170" i="2"/>
  <c r="B167" i="2"/>
  <c r="H166" i="2"/>
  <c r="E166" i="2"/>
  <c r="B166" i="2"/>
  <c r="B165" i="2"/>
  <c r="B162" i="2"/>
  <c r="B160" i="2"/>
  <c r="B157" i="2"/>
  <c r="B156" i="2"/>
  <c r="B154" i="2"/>
  <c r="B153" i="2"/>
  <c r="I142" i="2"/>
  <c r="D142" i="2"/>
  <c r="E149" i="2"/>
  <c r="H149" i="2"/>
  <c r="B149" i="2"/>
  <c r="E148" i="2"/>
  <c r="H148" i="2"/>
  <c r="B148" i="2"/>
  <c r="E147" i="2"/>
  <c r="H147" i="2"/>
  <c r="B147" i="2"/>
  <c r="B146" i="2"/>
  <c r="B145" i="2"/>
  <c r="B144" i="2"/>
  <c r="B143" i="2"/>
  <c r="B141" i="2"/>
  <c r="B140" i="2"/>
  <c r="B139" i="2"/>
  <c r="B138" i="2"/>
  <c r="B137" i="2"/>
  <c r="B136" i="2"/>
  <c r="B135" i="2"/>
  <c r="B134" i="2"/>
  <c r="H122" i="2"/>
  <c r="H123" i="2"/>
  <c r="H124" i="2"/>
  <c r="H125" i="2"/>
  <c r="E122" i="2"/>
  <c r="E123" i="2"/>
  <c r="E124" i="2"/>
  <c r="E125" i="2"/>
  <c r="B122" i="2"/>
  <c r="B123" i="2"/>
  <c r="B124" i="2"/>
  <c r="B125" i="2"/>
  <c r="H121" i="2"/>
  <c r="E121" i="2"/>
  <c r="B121" i="2"/>
  <c r="E120" i="2"/>
  <c r="H120" i="2"/>
  <c r="B120" i="2"/>
  <c r="E119" i="2"/>
  <c r="H119" i="2"/>
  <c r="B119" i="2"/>
  <c r="B118" i="2"/>
  <c r="H116" i="2"/>
  <c r="E116" i="2"/>
  <c r="B116" i="2"/>
  <c r="B115" i="2"/>
  <c r="B114" i="2"/>
  <c r="B113" i="2"/>
  <c r="B112" i="2"/>
  <c r="B111" i="2"/>
  <c r="B110" i="2"/>
  <c r="B109" i="2"/>
  <c r="B106" i="2"/>
  <c r="J102" i="2"/>
  <c r="E102" i="2"/>
  <c r="B103" i="2"/>
  <c r="B102" i="2"/>
  <c r="J97" i="2"/>
  <c r="B100" i="2"/>
  <c r="B99" i="2"/>
  <c r="B98" i="2"/>
  <c r="B97" i="2"/>
  <c r="B94" i="2"/>
  <c r="B91" i="2"/>
  <c r="B90" i="2"/>
  <c r="B87" i="2"/>
  <c r="B82" i="2"/>
  <c r="B81" i="2"/>
  <c r="B80" i="2"/>
  <c r="B79" i="2"/>
  <c r="B75" i="2"/>
  <c r="B73" i="2"/>
  <c r="D59" i="2"/>
  <c r="D58" i="2" s="1"/>
  <c r="C59" i="2"/>
  <c r="C58" i="2" s="1"/>
  <c r="B60" i="2"/>
  <c r="B46" i="2"/>
  <c r="B43" i="2"/>
  <c r="B42" i="2"/>
  <c r="B40" i="2"/>
  <c r="B39" i="2"/>
  <c r="B37" i="2"/>
  <c r="B31" i="2"/>
  <c r="B30" i="2"/>
  <c r="B27" i="2"/>
  <c r="B25" i="2"/>
  <c r="B24" i="2"/>
  <c r="B23" i="2"/>
  <c r="B21" i="2"/>
  <c r="B20" i="2"/>
  <c r="B17" i="2"/>
  <c r="B16" i="2"/>
  <c r="E17" i="2"/>
  <c r="E23" i="2"/>
  <c r="E24" i="2"/>
  <c r="E25" i="2"/>
  <c r="E27" i="2"/>
  <c r="E30" i="2"/>
  <c r="E31" i="2"/>
  <c r="E37" i="2"/>
  <c r="E39" i="2"/>
  <c r="E40" i="2"/>
  <c r="E42" i="2"/>
  <c r="E60" i="2"/>
  <c r="E73" i="2"/>
  <c r="E75" i="2"/>
  <c r="E79" i="2"/>
  <c r="E80" i="2"/>
  <c r="E81" i="2"/>
  <c r="E82" i="2"/>
  <c r="E87" i="2"/>
  <c r="E90" i="2"/>
  <c r="E91" i="2"/>
  <c r="E94" i="2"/>
  <c r="E97" i="2"/>
  <c r="E98" i="2"/>
  <c r="E99" i="2"/>
  <c r="E100" i="2"/>
  <c r="E103" i="2"/>
  <c r="E106" i="2"/>
  <c r="E109" i="2"/>
  <c r="E110" i="2"/>
  <c r="E111" i="2"/>
  <c r="E112" i="2"/>
  <c r="E113" i="2"/>
  <c r="E114" i="2"/>
  <c r="E115" i="2"/>
  <c r="E118" i="2"/>
  <c r="E134" i="2"/>
  <c r="E135" i="2"/>
  <c r="E136" i="2"/>
  <c r="E137" i="2"/>
  <c r="E138" i="2"/>
  <c r="E139" i="2"/>
  <c r="E140" i="2"/>
  <c r="E141" i="2"/>
  <c r="E143" i="2"/>
  <c r="E144" i="2"/>
  <c r="E145" i="2"/>
  <c r="E146" i="2"/>
  <c r="E153" i="2"/>
  <c r="E154" i="2"/>
  <c r="E156" i="2"/>
  <c r="E157" i="2"/>
  <c r="E160" i="2"/>
  <c r="E162" i="2"/>
  <c r="E165" i="2"/>
  <c r="E167" i="2"/>
  <c r="E170" i="2"/>
  <c r="E171" i="2"/>
  <c r="E174" i="2"/>
  <c r="E175" i="2"/>
  <c r="E180" i="2"/>
  <c r="E187" i="2"/>
  <c r="E191" i="2"/>
  <c r="E192" i="2"/>
  <c r="E193" i="2"/>
  <c r="E194" i="2"/>
  <c r="E196" i="2"/>
  <c r="E199" i="2"/>
  <c r="E202" i="2"/>
  <c r="J17" i="2"/>
  <c r="J23" i="2"/>
  <c r="J24" i="2"/>
  <c r="J25" i="2"/>
  <c r="J27" i="2"/>
  <c r="J30" i="2"/>
  <c r="J39" i="2"/>
  <c r="J40" i="2"/>
  <c r="J79" i="2"/>
  <c r="J80" i="2"/>
  <c r="J90" i="2"/>
  <c r="J99" i="2"/>
  <c r="J106" i="2"/>
  <c r="J134" i="2"/>
  <c r="J135" i="2"/>
  <c r="J136" i="2"/>
  <c r="J137" i="2"/>
  <c r="J194" i="2"/>
  <c r="J199" i="2"/>
  <c r="H31" i="2"/>
  <c r="H37" i="2"/>
  <c r="H39" i="2"/>
  <c r="H42" i="2"/>
  <c r="H60" i="2"/>
  <c r="H73" i="2"/>
  <c r="H75" i="2"/>
  <c r="H81" i="2"/>
  <c r="H82" i="2"/>
  <c r="H87" i="2"/>
  <c r="H91" i="2"/>
  <c r="H94" i="2"/>
  <c r="H98" i="2"/>
  <c r="H100" i="2"/>
  <c r="H103" i="2"/>
  <c r="H106" i="2"/>
  <c r="H109" i="2"/>
  <c r="H110" i="2"/>
  <c r="H111" i="2"/>
  <c r="H112" i="2"/>
  <c r="H113" i="2"/>
  <c r="H114" i="2"/>
  <c r="H115" i="2"/>
  <c r="H138" i="2"/>
  <c r="H139" i="2"/>
  <c r="H140" i="2"/>
  <c r="H141" i="2"/>
  <c r="H143" i="2"/>
  <c r="H144" i="2"/>
  <c r="H145" i="2"/>
  <c r="H146" i="2"/>
  <c r="H153" i="2"/>
  <c r="H154" i="2"/>
  <c r="H156" i="2"/>
  <c r="H157" i="2"/>
  <c r="H160" i="2"/>
  <c r="H162" i="2"/>
  <c r="H165" i="2"/>
  <c r="H167" i="2"/>
  <c r="H170" i="2"/>
  <c r="H171" i="2"/>
  <c r="H174" i="2"/>
  <c r="H175" i="2"/>
  <c r="H180" i="2"/>
  <c r="H187" i="2"/>
  <c r="H191" i="2"/>
  <c r="H192" i="2"/>
  <c r="H193" i="2"/>
  <c r="H196" i="2"/>
  <c r="H199" i="2"/>
  <c r="H202" i="2"/>
  <c r="B15" i="2"/>
  <c r="F141" i="2" l="1"/>
  <c r="E76" i="2"/>
  <c r="F171" i="2"/>
  <c r="F170" i="2"/>
  <c r="B181" i="2"/>
  <c r="H181" i="2"/>
  <c r="F166" i="2"/>
  <c r="F199" i="2"/>
  <c r="F182" i="2"/>
  <c r="F204" i="2"/>
  <c r="F202" i="2"/>
  <c r="F196" i="2"/>
  <c r="F194" i="2"/>
  <c r="F193" i="2"/>
  <c r="F192" i="2"/>
  <c r="F191" i="2"/>
  <c r="F187" i="2"/>
  <c r="E181" i="2"/>
  <c r="F174" i="2"/>
  <c r="F180" i="2"/>
  <c r="F175" i="2"/>
  <c r="F167" i="2"/>
  <c r="F157" i="2"/>
  <c r="F147" i="2"/>
  <c r="F149" i="2"/>
  <c r="F165" i="2"/>
  <c r="F162" i="2"/>
  <c r="F160" i="2"/>
  <c r="F156" i="2"/>
  <c r="F154" i="2"/>
  <c r="F153" i="2"/>
  <c r="F136" i="2"/>
  <c r="F148" i="2"/>
  <c r="F125" i="2"/>
  <c r="F146" i="2"/>
  <c r="F145" i="2"/>
  <c r="F144" i="2"/>
  <c r="F143" i="2"/>
  <c r="F140" i="2"/>
  <c r="F139" i="2"/>
  <c r="F138" i="2"/>
  <c r="F137" i="2"/>
  <c r="F135" i="2"/>
  <c r="F134" i="2"/>
  <c r="F124" i="2"/>
  <c r="F123" i="2"/>
  <c r="F122" i="2"/>
  <c r="F120" i="2"/>
  <c r="F121" i="2"/>
  <c r="F119" i="2"/>
  <c r="F30" i="2"/>
  <c r="B101" i="2"/>
  <c r="F116" i="2"/>
  <c r="F106" i="2"/>
  <c r="F25" i="2"/>
  <c r="F102" i="2"/>
  <c r="F115" i="2"/>
  <c r="F114" i="2"/>
  <c r="F113" i="2"/>
  <c r="F112" i="2"/>
  <c r="F111" i="2"/>
  <c r="F110" i="2"/>
  <c r="F109" i="2"/>
  <c r="F103" i="2"/>
  <c r="F97" i="2"/>
  <c r="F100" i="2"/>
  <c r="F99" i="2"/>
  <c r="F98" i="2"/>
  <c r="F60" i="2"/>
  <c r="F39" i="2"/>
  <c r="F23" i="2"/>
  <c r="F94" i="2"/>
  <c r="F90" i="2"/>
  <c r="F91" i="2"/>
  <c r="F87" i="2"/>
  <c r="F27" i="2"/>
  <c r="B59" i="2"/>
  <c r="F24" i="2"/>
  <c r="B58" i="2"/>
  <c r="F75" i="2"/>
  <c r="F82" i="2"/>
  <c r="F81" i="2"/>
  <c r="F80" i="2"/>
  <c r="F79" i="2"/>
  <c r="F73" i="2"/>
  <c r="F42" i="2"/>
  <c r="F40" i="2"/>
  <c r="F37" i="2"/>
  <c r="F31" i="2"/>
  <c r="F17" i="2"/>
  <c r="F181" i="2" l="1"/>
  <c r="H108" i="2"/>
  <c r="B108" i="2"/>
  <c r="D96" i="2"/>
  <c r="C96" i="2"/>
  <c r="D179" i="2"/>
  <c r="I179" i="2"/>
  <c r="I158" i="2" s="1"/>
  <c r="C179" i="2"/>
  <c r="C41" i="2"/>
  <c r="G59" i="2"/>
  <c r="G58" i="2" s="1"/>
  <c r="I59" i="2"/>
  <c r="I58" i="2" s="1"/>
  <c r="E58" i="2" l="1"/>
  <c r="B179" i="2"/>
  <c r="B177" i="2"/>
  <c r="B164" i="2"/>
  <c r="B96" i="2"/>
  <c r="B93" i="2"/>
  <c r="J101" i="2"/>
  <c r="H59" i="2"/>
  <c r="E59" i="2"/>
  <c r="F59" i="2" s="1"/>
  <c r="E164" i="2"/>
  <c r="H164" i="2"/>
  <c r="E101" i="2"/>
  <c r="H101" i="2"/>
  <c r="H179" i="2"/>
  <c r="E179" i="2"/>
  <c r="H177" i="2"/>
  <c r="E177" i="2"/>
  <c r="C92" i="2"/>
  <c r="D92" i="2"/>
  <c r="F179" i="2" l="1"/>
  <c r="F164" i="2"/>
  <c r="F177" i="2"/>
  <c r="F101" i="2"/>
  <c r="B92" i="2"/>
  <c r="H58" i="2"/>
  <c r="F58" i="2"/>
  <c r="D152" i="2"/>
  <c r="D151" i="2" s="1"/>
  <c r="G152" i="2"/>
  <c r="I152" i="2"/>
  <c r="C152" i="2"/>
  <c r="G155" i="2"/>
  <c r="I155" i="2"/>
  <c r="C155" i="2"/>
  <c r="B155" i="2" s="1"/>
  <c r="I96" i="2"/>
  <c r="J96" i="2" s="1"/>
  <c r="C151" i="2" l="1"/>
  <c r="I151" i="2"/>
  <c r="G151" i="2"/>
  <c r="B152" i="2"/>
  <c r="E155" i="2"/>
  <c r="F155" i="2" s="1"/>
  <c r="H155" i="2"/>
  <c r="H152" i="2"/>
  <c r="E152" i="2"/>
  <c r="H96" i="2"/>
  <c r="E96" i="2"/>
  <c r="F96" i="2" s="1"/>
  <c r="D89" i="2"/>
  <c r="G89" i="2"/>
  <c r="I89" i="2"/>
  <c r="C89" i="2"/>
  <c r="D86" i="2"/>
  <c r="G86" i="2"/>
  <c r="I86" i="2"/>
  <c r="C86" i="2"/>
  <c r="C85" i="2" s="1"/>
  <c r="D38" i="2"/>
  <c r="G38" i="2"/>
  <c r="I38" i="2"/>
  <c r="C38" i="2"/>
  <c r="I36" i="2"/>
  <c r="C36" i="2"/>
  <c r="D74" i="2"/>
  <c r="G74" i="2"/>
  <c r="I74" i="2"/>
  <c r="C74" i="2"/>
  <c r="D72" i="2"/>
  <c r="G72" i="2"/>
  <c r="I72" i="2"/>
  <c r="C72" i="2"/>
  <c r="I13" i="2" l="1"/>
  <c r="C13" i="2"/>
  <c r="C71" i="2"/>
  <c r="I71" i="2"/>
  <c r="G71" i="2"/>
  <c r="D71" i="2"/>
  <c r="F152" i="2"/>
  <c r="B151" i="2"/>
  <c r="B142" i="2"/>
  <c r="B117" i="2"/>
  <c r="J117" i="2"/>
  <c r="B89" i="2"/>
  <c r="D85" i="2"/>
  <c r="B85" i="2" s="1"/>
  <c r="B86" i="2"/>
  <c r="B72" i="2"/>
  <c r="B74" i="2"/>
  <c r="B38" i="2"/>
  <c r="J38" i="2"/>
  <c r="J76" i="2"/>
  <c r="H28" i="2"/>
  <c r="E28" i="2"/>
  <c r="H142" i="2"/>
  <c r="E142" i="2"/>
  <c r="G85" i="2"/>
  <c r="E86" i="2"/>
  <c r="H86" i="2"/>
  <c r="E36" i="2"/>
  <c r="H36" i="2"/>
  <c r="E38" i="2"/>
  <c r="H38" i="2"/>
  <c r="E108" i="2"/>
  <c r="F108" i="2" s="1"/>
  <c r="H117" i="2"/>
  <c r="E117" i="2"/>
  <c r="H74" i="2"/>
  <c r="E74" i="2"/>
  <c r="J89" i="2"/>
  <c r="H72" i="2"/>
  <c r="E72" i="2"/>
  <c r="J28" i="2"/>
  <c r="E89" i="2"/>
  <c r="H89" i="2"/>
  <c r="I85" i="2"/>
  <c r="D36" i="2"/>
  <c r="D13" i="2" s="1"/>
  <c r="H151" i="2"/>
  <c r="E151" i="2"/>
  <c r="E71" i="2" l="1"/>
  <c r="F151" i="2"/>
  <c r="F142" i="2"/>
  <c r="F38" i="2"/>
  <c r="F117" i="2"/>
  <c r="F74" i="2"/>
  <c r="F89" i="2"/>
  <c r="F86" i="2"/>
  <c r="F72" i="2"/>
  <c r="B71" i="2"/>
  <c r="J71" i="2"/>
  <c r="B36" i="2"/>
  <c r="F36" i="2" s="1"/>
  <c r="B28" i="2"/>
  <c r="F28" i="2" s="1"/>
  <c r="E85" i="2"/>
  <c r="F85" i="2" s="1"/>
  <c r="H85" i="2"/>
  <c r="B41" i="2" l="1"/>
  <c r="B45" i="2" l="1"/>
  <c r="J19" i="2"/>
  <c r="B19" i="2"/>
  <c r="B14" i="2"/>
  <c r="J14" i="2"/>
  <c r="D200" i="2"/>
  <c r="D198" i="2"/>
  <c r="D197" i="2" s="1"/>
  <c r="G198" i="2"/>
  <c r="I198" i="2"/>
  <c r="C198" i="2"/>
  <c r="D195" i="2"/>
  <c r="C195" i="2"/>
  <c r="D190" i="2"/>
  <c r="J190" i="2" s="1"/>
  <c r="C190" i="2"/>
  <c r="I93" i="2"/>
  <c r="D185" i="2"/>
  <c r="B169" i="2"/>
  <c r="D159" i="2"/>
  <c r="D158" i="2" s="1"/>
  <c r="G159" i="2"/>
  <c r="G158" i="2" s="1"/>
  <c r="C159" i="2"/>
  <c r="C158" i="2" s="1"/>
  <c r="B195" i="2" l="1"/>
  <c r="B200" i="2"/>
  <c r="B201" i="2"/>
  <c r="B186" i="2"/>
  <c r="C197" i="2"/>
  <c r="B197" i="2" s="1"/>
  <c r="B198" i="2"/>
  <c r="B190" i="2"/>
  <c r="B173" i="2"/>
  <c r="B159" i="2"/>
  <c r="B161" i="2"/>
  <c r="I197" i="2"/>
  <c r="J197" i="2" s="1"/>
  <c r="J198" i="2"/>
  <c r="G185" i="2"/>
  <c r="H186" i="2"/>
  <c r="E186" i="2"/>
  <c r="G92" i="2"/>
  <c r="H93" i="2"/>
  <c r="E93" i="2"/>
  <c r="F93" i="2" s="1"/>
  <c r="H169" i="2"/>
  <c r="E169" i="2"/>
  <c r="F169" i="2" s="1"/>
  <c r="E201" i="2"/>
  <c r="H201" i="2"/>
  <c r="H159" i="2"/>
  <c r="E159" i="2"/>
  <c r="E190" i="2"/>
  <c r="H190" i="2"/>
  <c r="E161" i="2"/>
  <c r="H161" i="2"/>
  <c r="H173" i="2"/>
  <c r="E173" i="2"/>
  <c r="I185" i="2"/>
  <c r="I92" i="2"/>
  <c r="J92" i="2" s="1"/>
  <c r="G197" i="2"/>
  <c r="E198" i="2"/>
  <c r="H198" i="2"/>
  <c r="H195" i="2"/>
  <c r="E195" i="2"/>
  <c r="B13" i="2"/>
  <c r="J13" i="2"/>
  <c r="I189" i="2"/>
  <c r="D189" i="2"/>
  <c r="C189" i="2"/>
  <c r="D107" i="2"/>
  <c r="G107" i="2"/>
  <c r="I107" i="2"/>
  <c r="C107" i="2"/>
  <c r="D105" i="2"/>
  <c r="D104" i="2" s="1"/>
  <c r="G105" i="2"/>
  <c r="I105" i="2"/>
  <c r="C105" i="2"/>
  <c r="D88" i="2"/>
  <c r="G88" i="2"/>
  <c r="I88" i="2"/>
  <c r="C88" i="2"/>
  <c r="D229" i="2" l="1"/>
  <c r="B185" i="2"/>
  <c r="F186" i="2"/>
  <c r="E158" i="2"/>
  <c r="F195" i="2"/>
  <c r="B158" i="2"/>
  <c r="F201" i="2"/>
  <c r="F198" i="2"/>
  <c r="F190" i="2"/>
  <c r="B189" i="2"/>
  <c r="F173" i="2"/>
  <c r="F161" i="2"/>
  <c r="F159" i="2"/>
  <c r="B107" i="2"/>
  <c r="C104" i="2"/>
  <c r="B104" i="2" s="1"/>
  <c r="B105" i="2"/>
  <c r="B88" i="2"/>
  <c r="J88" i="2"/>
  <c r="J158" i="2"/>
  <c r="E189" i="2"/>
  <c r="H189" i="2"/>
  <c r="J189" i="2"/>
  <c r="H107" i="2"/>
  <c r="E107" i="2"/>
  <c r="E88" i="2"/>
  <c r="H88" i="2"/>
  <c r="H197" i="2"/>
  <c r="E197" i="2"/>
  <c r="F197" i="2" s="1"/>
  <c r="H92" i="2"/>
  <c r="E92" i="2"/>
  <c r="F92" i="2" s="1"/>
  <c r="I104" i="2"/>
  <c r="J104" i="2" s="1"/>
  <c r="J105" i="2"/>
  <c r="E185" i="2"/>
  <c r="H185" i="2"/>
  <c r="H158" i="2"/>
  <c r="G104" i="2"/>
  <c r="H105" i="2"/>
  <c r="E105" i="2"/>
  <c r="J107" i="2"/>
  <c r="F200" i="2"/>
  <c r="H200" i="2"/>
  <c r="E15" i="2"/>
  <c r="F15" i="2" s="1"/>
  <c r="H15" i="2"/>
  <c r="H14" i="2"/>
  <c r="E16" i="2"/>
  <c r="H16" i="2"/>
  <c r="C229" i="2" l="1"/>
  <c r="I229" i="2"/>
  <c r="J229" i="2" s="1"/>
  <c r="F16" i="2"/>
  <c r="E14" i="2"/>
  <c r="F185" i="2"/>
  <c r="F189" i="2"/>
  <c r="F158" i="2"/>
  <c r="F105" i="2"/>
  <c r="F107" i="2"/>
  <c r="F88" i="2"/>
  <c r="H104" i="2"/>
  <c r="E104" i="2"/>
  <c r="F104" i="2" s="1"/>
  <c r="E20" i="2"/>
  <c r="F20" i="2" s="1"/>
  <c r="H20" i="2"/>
  <c r="E21" i="2"/>
  <c r="F21" i="2" s="1"/>
  <c r="H21" i="2"/>
  <c r="G41" i="2"/>
  <c r="G13" i="2" s="1"/>
  <c r="E43" i="2"/>
  <c r="F43" i="2" s="1"/>
  <c r="H43" i="2"/>
  <c r="F14" i="2" l="1"/>
  <c r="H41" i="2"/>
  <c r="H19" i="2"/>
  <c r="B229" i="2"/>
  <c r="E19" i="2"/>
  <c r="F19" i="2" s="1"/>
  <c r="E41" i="2"/>
  <c r="F41" i="2" l="1"/>
  <c r="G229" i="2"/>
  <c r="E46" i="2"/>
  <c r="F46" i="2" s="1"/>
  <c r="H46" i="2"/>
  <c r="H13" i="2" l="1"/>
  <c r="H45" i="2"/>
  <c r="E45" i="2"/>
  <c r="E13" i="2" s="1"/>
  <c r="F13" i="2" l="1"/>
  <c r="F45" i="2"/>
  <c r="F76" i="2"/>
  <c r="H76" i="2" l="1"/>
  <c r="F71" i="2" l="1"/>
  <c r="H71" i="2"/>
  <c r="E229" i="2" l="1"/>
  <c r="F229" i="2" s="1"/>
  <c r="H229" i="2"/>
</calcChain>
</file>

<file path=xl/sharedStrings.xml><?xml version="1.0" encoding="utf-8"?>
<sst xmlns="http://schemas.openxmlformats.org/spreadsheetml/2006/main" count="238" uniqueCount="233">
  <si>
    <t>Наименование</t>
  </si>
  <si>
    <t>Всго, рублей</t>
  </si>
  <si>
    <t>ИТОГО</t>
  </si>
  <si>
    <t xml:space="preserve">  </t>
  </si>
  <si>
    <t>Всего</t>
  </si>
  <si>
    <t>План</t>
  </si>
  <si>
    <t>в том числе:</t>
  </si>
  <si>
    <t>за счёт средст местного бюджета</t>
  </si>
  <si>
    <t>за счёт средст краевого бюджета</t>
  </si>
  <si>
    <t>Исполнено</t>
  </si>
  <si>
    <t>Приложение №5</t>
  </si>
  <si>
    <t>№      от           г.</t>
  </si>
  <si>
    <t>рублей</t>
  </si>
  <si>
    <t xml:space="preserve">        Муниципальная программа "Развитие образования Тернейского муниципального округа " на 2021 - 2025 годы (1500000000)</t>
  </si>
  <si>
    <t xml:space="preserve">          Основное мероприятие: Обеспечение деятельности подведомственных детских дошкольных учреждений (1500100000)</t>
  </si>
  <si>
    <t xml:space="preserve">            Обеспечение деятельности подведомственных детских дошкольных учреждений за счёт местного бюджета (1500120990)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</si>
  <si>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 (1500193070)</t>
  </si>
  <si>
    <t xml:space="preserve">            Основное мероприятие:Обеспечение деятельности подведомственных общеобразовательных учреждений (1500200000)</t>
  </si>
  <si>
    <t xml:space="preserve">            Организация и проведение единого государственного экзамена подведомственных учреждений (1500220080)</t>
  </si>
  <si>
    <t xml:space="preserve">            Обеспечение деятельности подведомственных детских дошкольных учреждений за счет доходов от оказания платных услуг (1500120700)</t>
  </si>
  <si>
    <t xml:space="preserve">            Обеспечение деятельности подведомственных общеобразовательных учреждений за счёт местного бюджета (1500221990)</t>
  </si>
  <si>
    <t xml:space="preserve">           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 (1500253030)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</si>
  <si>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 (1500293060)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</si>
  <si>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 (1500293150)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</si>
  <si>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(15002R3040)</t>
  </si>
  <si>
    <t xml:space="preserve">          Основное мероприятие: Ремонт и капитальный ремонт общеобразовательных учреждений. (1500400000)</t>
  </si>
  <si>
    <t>Капитальный ремонт здания МКОУ СОШ с.Малая Кема за счет субсидии на капитальный ремонт зданий муниципальных общеобразовательных учреждений (1500492340)</t>
  </si>
  <si>
    <t>Капитальный ремонт здания МКОУ СОШ с.Малая Кема (софинансирование за счёт местного бюджета) (15004S2340)</t>
  </si>
  <si>
    <t xml:space="preserve">          Основное мероприятие: "Привлечение специалистов для работы в сфере образования Тернейского муниципального округа" (1500500000)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</si>
  <si>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 (1500500320)</t>
  </si>
  <si>
    <t xml:space="preserve">          Основное мероприятие:Реализация национального проекта "Образование", федерального проекта"Современная школа" (150E100000)</t>
  </si>
  <si>
    <t>Строительство средней общеобразовательной школы на 80 мест пгт.Светлая (включая субсидии на создание новых мест в общеобразовательных организациях, расположенных в сельской местности и посёлках городского типа и софинансирование с местного бюджета) (150E152300)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</si>
  <si>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 (150E193140)</t>
  </si>
  <si>
    <t xml:space="preserve">          Основное мероприятие:Обеспечение деятельности подведомственных учреждений дополнительного образования (1500600000)</t>
  </si>
  <si>
    <t xml:space="preserve"> Обеспечение деятельности подведомственных учреждений дополнительного образования за счёт платных услуг (1500623700)</t>
  </si>
  <si>
    <t>Обеспечение деятельности подведомственных учреждений дополнительного образования за счёт местного бюджета (1500623990)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</si>
  <si>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 (1500700000)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</si>
  <si>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 (1500745990)</t>
  </si>
  <si>
    <t xml:space="preserve">        Муниципальная программа "Энергосбережение и повышение энергетической эффективности в Тернейском муниципальном округе на 2021 - 2023 годы" (1600000000)</t>
  </si>
  <si>
    <t xml:space="preserve">            Замена котла котельной №5 в п.Терней (1601124305)</t>
  </si>
  <si>
    <t xml:space="preserve">          Основное мероприятие: Капитальный ремонт котельной №5 в п.Терней (1601100000)</t>
  </si>
  <si>
    <t>Муниципальная программа  "Формирование современной городской среды Тернейского муниципального округа на 2021 - 2027 годы" (1700000000)</t>
  </si>
  <si>
    <t xml:space="preserve">          Основное мероприятие: " Уличное освещение " (1700100000)</t>
  </si>
  <si>
    <t xml:space="preserve">            Уличное освещение (1700105031)</t>
  </si>
  <si>
    <t xml:space="preserve">          Основное мероприятие: " Устройство и содержание объектов благоустройства и их элементов" (1700200000)</t>
  </si>
  <si>
    <t xml:space="preserve">            Устройство и содержание объектов благоустройства и их элементов (1700205032)</t>
  </si>
  <si>
    <t xml:space="preserve">          Основное мероприятие: " Благоустройство дворовых территорий многоквартирных жилых домов " (1700300000)</t>
  </si>
  <si>
    <t xml:space="preserve">            Благоустройство дворовой территории пгт. Пластун ул. Третий квартал, д.10 за счёт субсидии на поддержку муниципальных программ по благоустройству территорий муниципальных образований Приморского края (1700392611)</t>
  </si>
  <si>
    <t xml:space="preserve">            Благоустройство дворовой территории пгт. Пластун ул. Третий квартал, д. 9 софинансирование за счёт местного бюджета (17003S2610)</t>
  </si>
  <si>
    <t xml:space="preserve">            Благоустройство дворовой территории пгт. Пластун ул. Третий квартал, д.10 софинансирование за счёт местного бюджета (17003S2611)</t>
  </si>
  <si>
    <t xml:space="preserve">        Муниципальная программа "Охрана окружающей среды Тернейского муниципального округа на 2021 - 2023 годы" (1800000000)</t>
  </si>
  <si>
    <t xml:space="preserve">          Основное мероприятие: Ликвидация несанкционированных свалок (1800200000)</t>
  </si>
  <si>
    <t xml:space="preserve">            Ликвидация несанкционированных свалок (1800206023)</t>
  </si>
  <si>
    <t xml:space="preserve">        Муниципальная программа "Обеспечение населения Тернейского муниципального округа  твёрдым топливом на 2021-2023годы" (1900000000)</t>
  </si>
  <si>
    <t xml:space="preserve">          Основное мероприятие: "Предоставление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(дровами)" (1900100000)</t>
  </si>
  <si>
    <t xml:space="preserve">           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 (19001S2620)</t>
  </si>
  <si>
    <t xml:space="preserve">        Муниципальная программа "Развитие физической культуры и спорта в Тернейском муниципальном округе " на 2021-2027 годы (2000000000)</t>
  </si>
  <si>
    <t xml:space="preserve">          Основное мероприятие: "Создание условий для привлечения населения Тернейского муиципального округа к занятиям физической культурой и спортом" (2000100000)</t>
  </si>
  <si>
    <t xml:space="preserve">          Основное мероприятие: "Реализация национального мероприятия "Демография" , федерального проекта "Спорт -норма жизни"  (200P500000)</t>
  </si>
  <si>
    <t>Субсидии бюджетам муниципальных образований Приморского края на организацию физкультурно-спортивной работы по месту жительства (200P592220)</t>
  </si>
  <si>
    <t>Организация физкультурно-спортивной работы по месту жительства,  софинансирование за счёт местного бюджета (200P5S2220)</t>
  </si>
  <si>
    <t>Субсидии на приобретение и поставку спортивного инвентаря , спортивного оборудования и иного имущества для развития массового спорта (200P592230)</t>
  </si>
  <si>
    <t>Приобретение и поставка спортивного инвентаря , спортивного оборудования и иного имущества для развития массового спорта , софинансирование за счёт местного бюджета (200P5S2230)</t>
  </si>
  <si>
    <t xml:space="preserve">Основное мероприятие: Реализация  проекта инициативного бюджетирования по направлению "Твой проект" по победителям конкурса : Проект "Скейт парк в посёлке Пластун" (2001000000)  </t>
  </si>
  <si>
    <t>Скейт парк в посёлке Пластун (софинансирование  местный бюджет) (20010S2364)</t>
  </si>
  <si>
    <t>Скейт парк в посёлке Пластун (за счёт субсидии из краевого бюджета) (2001092364)</t>
  </si>
  <si>
    <t xml:space="preserve">        Муниципальная программа " Обеспечение жильем молодых семей Тернейского муниципального округа на период 2013 - 2027 годы" (3300000000)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</si>
  <si>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 (3300100000)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</si>
  <si>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 (33001L4970)</t>
  </si>
  <si>
    <t xml:space="preserve">        Муниципальная программа "Модернизация дорожной сети и повышение безопасности дорожного движения на территории  Тернейского муниципального округа " на 2021 - 2023 годы (4000000000)</t>
  </si>
  <si>
    <t xml:space="preserve">          Основное мероприятие: "Содержание автомобильных дорог общего пользования местного значения и инженерных сооружений на них" (4000100000)</t>
  </si>
  <si>
    <t xml:space="preserve">            Содержание автомобильных дорог общего пользования местного значения и инженерных сооружений на них  в п.Терней Тернейского муниципального округа (4000100401)</t>
  </si>
  <si>
    <t xml:space="preserve">            Содержание автомобильных дорог общего пользования местного значения и инженерных сооружений на них  в п.Пластун Тернейского муниципального округа (4000100402)</t>
  </si>
  <si>
    <t xml:space="preserve">            Содержание автомобильных дорог общего пользования местного значения и инженерных сооружений на них  в п.Светлая  Тернейского муниципального округа (4000100403)</t>
  </si>
  <si>
    <t xml:space="preserve">            Содержание автомобильных дорог общего пользования местного значения и инженерных сооружений на них  в с.Амгу,с.Максимовка, с.Усть-Соболевка  Тернейского муниципального округа (4000100404)</t>
  </si>
  <si>
    <t xml:space="preserve">            Содержание автомобильных дорог общего пользования местного значения и инженерных сооружений на них  в с.Малая Кема   Тернейского муниципального округа (4000100405)</t>
  </si>
  <si>
    <t xml:space="preserve">            Содержание автомобильных дорог общего пользования местного значения и инженерных сооружений на них  в с.Перетычиха, с.Единка   Тернейского муниципального округа (4000100406)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</si>
  <si>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 (4000100422)</t>
  </si>
  <si>
    <t xml:space="preserve">            Содержание автомобильной дороги общего пользования местного значения и инженерных сооружений на них Асмгу - Максимовка (4000100423)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</si>
  <si>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 (4000200000)</t>
  </si>
  <si>
    <t xml:space="preserve">            Ремонт автомобильной дороги общего пользования местного значения Тернейского муниципального округа (4000200408)</t>
  </si>
  <si>
    <t xml:space="preserve">            Ремонт мостов по ул. Партизанская, д.78, по ул. Тернейская, д. 19 в пгт Терней Тернейского муниципального округа (4000200419)</t>
  </si>
  <si>
    <t xml:space="preserve">        Устройство водопропускной трубы на ул. Нагорная пгт. Терней Тернейского муниципального округа (4000200420)</t>
  </si>
  <si>
    <t xml:space="preserve">        Очистка водоотводных канав с вывозкой грунта по ул. Комсомольская, ул. Арсеньева, ул. Строительная, ул. Комсомольский городок, ул. Пушкина, переулок между ул. Пушкина и Строительная в пгт. Пластун Тернейского муниципального округа (4000200421)</t>
  </si>
  <si>
    <t xml:space="preserve">        Установка и замена водопропускных труб по ул. Комсомольская в районе дома №16, пер.Школьный в районе детского сада, ул. Пушкина в районе дома №4б в пгт. Пластун Тернейского муниципального округа (4000200422)</t>
  </si>
  <si>
    <t xml:space="preserve">        Ремонт автомобильных дорог общего пользования местного значения и инженерных сооружений на них в пгт. Терней Тернейского муниципального округа (4000200423)</t>
  </si>
  <si>
    <t xml:space="preserve">        Ремонт автомобильных дорог общего пользования местного значения и инженерных сооружений на них в с. Самарга Тернейского муниципального округа (4000200426)</t>
  </si>
  <si>
    <t xml:space="preserve">        Ремонт автомобильных дорог общего пользования местного значения и инженерных сооружений на них в пгт. Пластун Тернейского муниципального округа (4000202423)</t>
  </si>
  <si>
    <t xml:space="preserve">            Субсидии бюджетам муниципальных образований Приморского края на ремонт асфальтобетонного покрытия автомобильной дороги по ул.30 лет Победы (от жилого дома №88 по ул. Ивановская до жилого дома №15 по ул. 30 лет Победы) в пгт.Терней Тернейского муниципального округа (4000292391)</t>
  </si>
  <si>
    <t xml:space="preserve">           Субсидии бюджетам муниципальных образований Приморского края на ремонт асфальтобетонного покрытия автомобильной дороги по ул.Студенческая (от жилого дома №3 по ул. Студенческая до жилого дома №17 по ул. Студенческая от жилого дома №17 по ул. Студенческая до здания №1Б по ул. Лесная) пгт.Пластун Тернейского муниципального округа (4000292392)</t>
  </si>
  <si>
    <t xml:space="preserve">           Субсидии бюджетам муниципальных образований Приморского края на ремонт асфальтобетонного покрытия автомобильной дороги по ул.Студенческая (от дома №21 по ул. Студенческая до жилого дома №29 по ул. Студенческая в пгт.Пластун Тернейского муниципального округа (4000292393)</t>
  </si>
  <si>
    <t xml:space="preserve">           Субсидии бюджетам муниципальных образований Приморского края на ремонт асфальтобетонного покрытия автомобильной дороги по ул.Аэропорт (от асфальтобетонного покрытия автомобильной дороги Терней-Малая Кема до дома №2 по  в пгт.Терней Тернейского муниципального округа (4000292394)</t>
  </si>
  <si>
    <t xml:space="preserve">           Софиннсирование с местного бюджета на ремонт асфальтобетонного покрытия автомобильной дороги по ул.30 лет Победы (от жилого дома №88 по ул. Ивановская до жилого дома №15 по ул. 30 лет Победы) в пгт.Терней Тернейского муниципального округа (40002S2391)</t>
  </si>
  <si>
    <t xml:space="preserve">           Софиннсирование с местного бюджета на ремонт асфальтобетонного покрытия автомобильной дороги по ул.Студенческая (от жилого дома №3 по ул. Студенческая до жилого дома №17 по ул. Студенческая от жилого дома №17 по ул. Студенческая до здания №1Б по ул. Лесная) пгт.Пластун Тернейского муниципального округа (40002S2392)</t>
  </si>
  <si>
    <t xml:space="preserve">           Софиннсирование с местного бюджета на ремонт асфальтобетонного покрытия автомобильной дороги по ул.Студенческая (от дома №21 по ул. Студенческая до жилого дома №29 по ул. Студенческая в пгт.Пластун Тернейского муниципального округа (40002S2393)</t>
  </si>
  <si>
    <t xml:space="preserve">           Софиннсирование с местного бюджета на ремонт асфальтобетонного покрытия автомобильной дороги по ул.Аэропорт (от асфальтобетонного покрытия автомобильной дороги Терней-Малая Кема до дома №2 по  в пгт.Терней Тернейского муниципального округа (40002S2394)</t>
  </si>
  <si>
    <t xml:space="preserve">          Основное мероприятие: "Мероприятия по повышению безопасности дорожного движения " (4000300000)</t>
  </si>
  <si>
    <t xml:space="preserve">            Содержание пешеходных переходов  и тротуаров в пгт. Пластун   Тернейского муниципального округа (4000300416)</t>
  </si>
  <si>
    <t xml:space="preserve">            Содержание сети уличного освещения на дорогах общего пользования в пгт. Пластун   Тернейского муниципального округа (4000300417)</t>
  </si>
  <si>
    <t xml:space="preserve">            Содержание сети уличного освещения на дорогах общего пользования в пгт. Терней (ул. Партизанская), в населенных пунктах Тернейского муниципального округа (4000300418)</t>
  </si>
  <si>
    <t xml:space="preserve">        Устройство посадочных площадок с павильонами для обеспечения безопасной перевозки учащихся на ул. 30 лет Победы, д.1, ул. Партизанская д.92, остановка "Тополёк", остановка "Колхоз Огни" в пгт. Терней Тернейского муниципального округа (4000300419)</t>
  </si>
  <si>
    <t xml:space="preserve">        Устройство посадочных площадок с павильонами для обеспечения безопасной перевозки учащихся на ул. Арсеньева, д.3, ул. Строительная, д.83, ул. Нагорная, д.2, ул. Гидростроителей, д.11а в пгт. Пластун Тернейского муниципального округа (4000300420)</t>
  </si>
  <si>
    <t xml:space="preserve">        Устройство освещения и информационных знаков на посадочных площадках с павильонами (4000300421)</t>
  </si>
  <si>
    <t xml:space="preserve">       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 (4600000000)</t>
  </si>
  <si>
    <t xml:space="preserve">          Основное мероприятие: Обеспечение организационно-методической помощи (4600100000)</t>
  </si>
  <si>
    <t xml:space="preserve">            Организовать распространение в рамках проводимых профилактических мероприятий печатной продукции, средств наглядной агитации, направленных на противодействие наркомании (4600104203)</t>
  </si>
  <si>
    <t xml:space="preserve">            Оформление подписки на журналы по проблеме наркомании (4600104207)</t>
  </si>
  <si>
    <t xml:space="preserve">          Основное мероприятие: Совершенствование работы по комплексной профилактике распространения наркомании и связанных с ней правонарушений (4600200000)</t>
  </si>
  <si>
    <t xml:space="preserve">            Обеспечение проведение тематических, культурных и спортивных мероприятий с несовершеннолетними, состоящими на учёте в КДН и ПДН ОВД (приобретение призов) (4600240002)</t>
  </si>
  <si>
    <t xml:space="preserve">            Организация и проведение антинаркотического конкурса "Мы выбираем жизнь"(приобретение призов, тематическое оформление) (4600240010)</t>
  </si>
  <si>
    <t xml:space="preserve">        Муниципальная программа "Развитие культуры и туризма в Тернейском муниципальном округе на период 2018 - 2027 годы" (5600000000)</t>
  </si>
  <si>
    <t xml:space="preserve">          Основное мероприятие: "Участие творческих коллективов в краевых и региональных мероприятиях" (5600100000)</t>
  </si>
  <si>
    <t xml:space="preserve">            Участие творческих коллективов в краевых, региональных и в районных мероприятиях (5600108010)</t>
  </si>
  <si>
    <t xml:space="preserve">          Основное мероприятие: "Организация и проведение культурно-массовых мероприятий в Тернейском муниципальном округе" (5600200000)</t>
  </si>
  <si>
    <t xml:space="preserve">            Организация и проведение культурно-массовых мероприятий в Тернейском муниципальном округе (5600240991)</t>
  </si>
  <si>
    <t xml:space="preserve">          Основное мероприятие: Укрепление материально-технической базы учреждений (5600400000)</t>
  </si>
  <si>
    <t xml:space="preserve">           Обеспечение информационно-техническим, звуковым, световым оборудованием, мебелью, инвентарём и декорациями МКУ РЦНТ п.Терней (5600408012)</t>
  </si>
  <si>
    <t xml:space="preserve">        Приобретение проекторов и экранов в МКУ РЦНТ п.Терней (5600408013)</t>
  </si>
  <si>
    <t xml:space="preserve">        Приобретение книжной , журнальной и газетной продукции для МКУ "Центральная районная библиотека" (подписка, пополнение фонда) (5600429906)</t>
  </si>
  <si>
    <t xml:space="preserve">            Основное мероприятие: "Обеспечение деятельности дворцов, домов культуры и других учреждений культуры " (5600700000)</t>
  </si>
  <si>
    <t xml:space="preserve">           Обеспечение деятельности дворцов, домов культуры и других учреждений культуры за счёт доходов от платных услуг (5600740700)</t>
  </si>
  <si>
    <t xml:space="preserve">        Обеспечение деятельности дворцов, домов культуры и других учреждений культуры за счёт местного бюджета (5600740990)</t>
  </si>
  <si>
    <t xml:space="preserve">             Основные мероприятие: "Обеспечение деятельности подведомственных библиотечных учреждений" (5600800000)</t>
  </si>
  <si>
    <t xml:space="preserve">           Основное мероприятие: Реализация  проекта инициативного бюджетирования по направлению "Твой проект" по победителям конкурса : Проект "Капитальный ремонт Дома культуры в пгт.Светлая"  (5601000000)</t>
  </si>
  <si>
    <t xml:space="preserve">           Основные мероприятие: "Ремонт помещения санузла в МКУ РЦНТ п.Терней" (5601300000)</t>
  </si>
  <si>
    <t xml:space="preserve">     Основное мероприятие: Капитальный ремонт сельского клуба с.Агзу (5601400000)</t>
  </si>
  <si>
    <t xml:space="preserve">        Капитальный ремонт сельского клуба с.Агзу за счёт добровольных пожертвований (5601408011)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</si>
  <si>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 (5700000000)</t>
  </si>
  <si>
    <t xml:space="preserve">          Основное мероприятие: "Капитальный ремонт муниципального жилищного фонда" (5700100000)</t>
  </si>
  <si>
    <t xml:space="preserve">            Капитальный ремонт муниципального жилищного фонда (5700105011)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</si>
  <si>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на 2022-2024 годы" (6200000000)</t>
  </si>
  <si>
    <t xml:space="preserve">          Основное мероприятие: "Организация работы детских оздоровительных лагерей с дневным пребыванием детей" (6200100000)</t>
  </si>
  <si>
    <t xml:space="preserve">            Оплата труда воспитателей, педагогов-организаторов и услуг по приготовлению пищи (6200100001)</t>
  </si>
  <si>
    <t xml:space="preserve">            Приобретение товаров для укрепления материально-технической базы пришкольных лагерей (6200100002)</t>
  </si>
  <si>
    <t xml:space="preserve">            Витаминизация детского питания (приобретение соков) (6200100003)</t>
  </si>
  <si>
    <t xml:space="preserve">            Оплата наборов продуктов питания для организации 2-х разового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 (6200193080)</t>
  </si>
  <si>
    <t xml:space="preserve">          Основное мероприятие: "Организация трудоустройства несовершеннолетних граждан" (6200200000)</t>
  </si>
  <si>
    <t xml:space="preserve">            Оплата труда несовершеннолетних граждан (6200200001)</t>
  </si>
  <si>
    <t xml:space="preserve">          Основное мероприятие: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 за счёт местного, краевого и федерального бюджетов (6300100000)</t>
  </si>
  <si>
    <t xml:space="preserve">         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 жилых помещений за счёт местного, краевого и федерального бюджетов (63001L5150)</t>
  </si>
  <si>
    <t>Муниципальная программа «Защита населения и территории Тернейского муниципального района от чрезвычайных ситуаций на 2020-2024 годы.» (6700000000)</t>
  </si>
  <si>
    <t xml:space="preserve">          Основное мероприятие: "Обеспечение пожарной безопасности на территории Тернейского муниципального округа" (6700200000)</t>
  </si>
  <si>
    <t xml:space="preserve">    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 (6700203110)</t>
  </si>
  <si>
    <t xml:space="preserve">        Муниципальная поддержка общественной организации "Добровольная пожарная охрана": Приобретение средств индивидуальной защиты, технических средств тушения пожаров. (6700203120)</t>
  </si>
  <si>
    <t xml:space="preserve">            Благоустройство дворовой территории пгт. Пластун ул. Третий квартал, д.9 за счёт субсидии на поддержку муниципальных программ по благоустройству территорий муниципальных образований Приморского края (1700392610)</t>
  </si>
  <si>
    <t>% исполнения</t>
  </si>
  <si>
    <t>Участие сборных команд  Тернейского муниципального округа в физкультурных и спортивных мероприятиях межмуниципального ,краевого ,межрегионального , российского и международного уровней (2000100001)</t>
  </si>
  <si>
    <t xml:space="preserve">            Благоустройство дворовой территории пгт. Пластун ул. Третий квартал, д. 9 за счёт средств добровольных пожертвований (1700372610)</t>
  </si>
  <si>
    <t xml:space="preserve">             Благоустройство дворовой территории пгт. Пластун ул. Третий квартал, д. 10 за счёт средств добровольных пожертвований (1700372611)</t>
  </si>
  <si>
    <t xml:space="preserve">        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округа( 4000202424)</t>
  </si>
  <si>
    <t xml:space="preserve">         Обследование мостовых сооружений на территории Тернейского муниципального округа (4000202425)</t>
  </si>
  <si>
    <t xml:space="preserve">            Организация и проведение культурно-массовых мероприятий в Тернейском муниципальном округе (за счёт добровольных пожертвований) (5600240992)</t>
  </si>
  <si>
    <t xml:space="preserve">        Субсидии бюджетам муниципальных образований Приморского края на модернизацию библиотек в части комплектования книжных фондов библиотек муниципальных образований (56004L5190)</t>
  </si>
  <si>
    <t xml:space="preserve">           Проведение негосударственной экспертизы документации на "Капитальный ремонт Дома культуры в пгт. Светлая" (5601082363)</t>
  </si>
  <si>
    <t xml:space="preserve">          Ремонт помещения санузла в МКУ РЦНТ п.Терней (5601301014)</t>
  </si>
  <si>
    <t xml:space="preserve">        Обеспечение пожарной безопасности в населенных пунктах Тернейского муниципального округа: Приобретение и установка автономных пожарных извещателей (6700203121)</t>
  </si>
  <si>
    <t xml:space="preserve">         Приобретение ГСМ для патрулирования и тушения палов сухой травы в весенний и осенний пожароопасные периоды (6700203123)</t>
  </si>
  <si>
    <t xml:space="preserve">            Содержание и ремонт пешеходных переходов  и тротуаров в пгт.Терней   Тернейского муниципального округа (4000300415)</t>
  </si>
  <si>
    <t xml:space="preserve">           Обеспечение деятельности подведомственных библиотечных учреждений за счёт местного бюджета  (5600842990)</t>
  </si>
  <si>
    <t>Обеспечение деятельности подведомственных библиотечных учреждений за счёт доходов от платных услуг (5600842700)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</si>
  <si>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2019-2023 годы (6300000000)</t>
  </si>
  <si>
    <t xml:space="preserve">    Муниципальная программа "Информатизация администрации Тернейского муниципального округа " на 2020-2023 годы (6800000000)</t>
  </si>
  <si>
    <t xml:space="preserve">          Основное мероприятие: Реорганизация электронно-вычислительной сети устойчивого функционирования и информационной безопасности структурных подразделений при использовании внутренней ЛВС и технических каналов связи (6800100000)</t>
  </si>
  <si>
    <t xml:space="preserve">            Приобретение компьютерной техники и периферийных устройств (системные блоки, мониторы, принтеры, многофункциональные устройства) (6800168022)</t>
  </si>
  <si>
    <t xml:space="preserve">            Приобретение ПО и лицензий в администрации муниципального округа (НСД,ЭЦП, общесистемного, офисного, антивирусного, специализированных программ для структурных подразделений)(6800168023)</t>
  </si>
  <si>
    <t xml:space="preserve">          Основное мероприятие: Выполнение требований по защите конфиденциальной информации, обрабатываемой в администрации муниципального округа при использовании единого информационного ресурса органов исполнительной власти и органов местного самоуправления в сети "Интернет"(6800200000)</t>
  </si>
  <si>
    <t xml:space="preserve">            Аттестация рабочих мест(6800268024)</t>
  </si>
  <si>
    <t xml:space="preserve">        Муниципальная программа: "Гармонизация межнациональных (межэтнических) и межконфессиональных отношений в Тернейском муниципальном округе" на 2020 - 2025 годы"(7000000000)</t>
  </si>
  <si>
    <t xml:space="preserve">          Основное мероприятие: Проведение мероприятий, направленных на сохранение национальных традиций и обычаев народов, проживающих на территории Тернейского муниципального округа(7000100000)</t>
  </si>
  <si>
    <t xml:space="preserve">            Проведение мероприятий, направленных на сохранение национальных традиций и обычаев народов, проживающих на территории Тернейского муниципального округа(7000108011)</t>
  </si>
  <si>
    <t xml:space="preserve">        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" на 2020-2022 годы(7100000000)</t>
  </si>
  <si>
    <t xml:space="preserve">          Основное мероприятие: Организация оснащения объектов (территорий) современными техническими средствами и системами для воспрепятствования неправомерному проникновению на объекты (территории)(7100100000)</t>
  </si>
  <si>
    <t xml:space="preserve">            Установка средств передачи тревожных сообщений в образовательных учреждениях Тернейского муниципального округа(7100101136)</t>
  </si>
  <si>
    <t xml:space="preserve">            Содержание пожарных водоёмов(6700203111)</t>
  </si>
  <si>
    <t xml:space="preserve">            Приобретение, установка и обслуживание пожарных гидрантов(6700203124)</t>
  </si>
  <si>
    <t xml:space="preserve">        Основное мероприятие: Предупреждение чрезвычайных ситуаций природного характера во время прохождения паводков (6700300000)</t>
  </si>
  <si>
    <t xml:space="preserve">        Обучение населения о проводимых мероприятиях по защите от ЧС (Изготовление баннеров, памяток, знаков безопасности в том числе и на водных объектах) (6700304010)</t>
  </si>
  <si>
    <t xml:space="preserve">            Проведение мероприятий по обеспечению пунктов временного размещения необходимым оборудованием и инвентарём(6700304112)</t>
  </si>
  <si>
    <t xml:space="preserve">            Ремонт автомобильных дорог общего пользования местного значения и инженерных сооружений на них в с.Малая Кема Тернейского муниципального округа4000202426)</t>
  </si>
  <si>
    <t xml:space="preserve">            Ремонт автомобильных дорог общего пользования местного значения и инженерных сооружений на них в пгт. Светлая Тернейского муниципального округа(4000202427)</t>
  </si>
  <si>
    <t xml:space="preserve">            Ремонт мостовых сооружений в пгт. Пластун Тернейского муниципального округа(4000202428)</t>
  </si>
  <si>
    <t xml:space="preserve"> Устройство земляного полотна и системы водоотвода на площадке для остановки по ул. Есенина в пгт. Терней Тернейского муниципального округа(4000202429)</t>
  </si>
  <si>
    <t xml:space="preserve">            Ремонт мостовых сооружений в пгт. Терней Тернейского муниципального округа(4000202430)</t>
  </si>
  <si>
    <t xml:space="preserve">            Устройство освещения автомобильных дорог общего пользования местного значения в пгт. Пластун Тернейского муниципального округа.(4000303415)</t>
  </si>
  <si>
    <t xml:space="preserve">        Муниципальная программа "Внесение в Единый государственный реестр недвижимости сведений о границах территориальных зон населённых пунктов Тернейского муниципального округа" на 2022 - 2024 годы(7200000000)</t>
  </si>
  <si>
    <t xml:space="preserve">          Основное мероприятие: "Обеспечение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округа"(7200100000)</t>
  </si>
  <si>
    <t xml:space="preserve">            Обеспечение проведения землеустроительных работ по описанию местоположения границ территориальных зон в населенных пунктах Тернейского муниципального округа(7200104120)</t>
  </si>
  <si>
    <t xml:space="preserve">            Капитальный ремонт муниципальных жилых помещений в селе Самарга за счёт средств добровольных пожертвований(5700105012)</t>
  </si>
  <si>
    <t xml:space="preserve">          Основное мероприятие: Проведение экспертизы о достоверности сметной стоимости объектов коммунальной инфраструктуры(1601200000)</t>
  </si>
  <si>
    <t xml:space="preserve">            Проведение экспертизы о достоверности сметной стоимости объектов коммунальной инфраструктуры (1601224306)</t>
  </si>
  <si>
    <t xml:space="preserve">          Основное мероприятие: Капитальный ремонт, модернизацию и реконструкцию объектов энергетики и жилищно-коммунального хозяйства(1601300000)</t>
  </si>
  <si>
    <t xml:space="preserve">            Капитальный ремонт, модернизацию и реконструкцию объектов энергетики и жилищно-коммунального хозяйства(1601324307)</t>
  </si>
  <si>
    <t xml:space="preserve">          Основное мероприятие: Устройство и подключение водонапорной скважины для врачебной амбулатории по адресу пгт.Терней ул.Ивановская, д.9(1601400000)</t>
  </si>
  <si>
    <t xml:space="preserve">            Устройство и подключение водонапорной скважины для врачебной амбулатории по адресу пгт.Терней ул.Ивановская, д.9(1601424308)</t>
  </si>
  <si>
    <t xml:space="preserve">          Основное мероприятие: Теплоизоляционные работы водонапорной башни по адресу пгт.Терней ул.Партизанская д.71(1601500000)</t>
  </si>
  <si>
    <t xml:space="preserve">            Теплоизоляционные работы водонапорной башни по адресу пгт.Терней ул.Партизанская д.71(1601524309)</t>
  </si>
  <si>
    <t xml:space="preserve">          Основное мероприятие: Замена регистров отопления в помещении МКУ Редакция газеты "Вестник Тернея" по адресу пгт.Терней ул.Партизанская,54(1601600000)</t>
  </si>
  <si>
    <t xml:space="preserve">            Замена регистров отопления в помещении МКУ "Редакция газеты "Вестник Тернея" по адресу пгт.Терней ул.Партизанская,54(1601624310)</t>
  </si>
  <si>
    <t xml:space="preserve">          Основное мероприятие: " Благоустройство общественных территорий "(1700400000)</t>
  </si>
  <si>
    <t xml:space="preserve">            Благоустройство территории пгт.Терней ул.Ивановская д.9(1700405401)</t>
  </si>
  <si>
    <t xml:space="preserve">            Обеспечение деятельности подведомственных детских дошкольных учреждений за счёт иных межбюджетных трансфертов (грант)(1500194010)</t>
  </si>
  <si>
    <t xml:space="preserve">            Ремонт полов в музыкальном зале пристройки (подготовительные группы) МКДОУ "Детский сад №1 п.Терней"(1500820901)</t>
  </si>
  <si>
    <t xml:space="preserve">            Установка теневого навеса в МКДОУ "Детский сад №1 п.Терней"(1500820903)</t>
  </si>
  <si>
    <t xml:space="preserve">          Основное мероприятие:Ремонт и капитальный ремонт дошкольных  учреждений (1500800000)</t>
  </si>
  <si>
    <t xml:space="preserve">          Основное мероприятие: Обеспечение пожарной безопасности в учреждениях образования Тернейского муниципального округа(1501000000)</t>
  </si>
  <si>
    <t xml:space="preserve">            Приобретение и установка противопожарных дверей в технические помещения МКДОУ "Детский сад №1 п.Терней"(1501020001)</t>
  </si>
  <si>
    <t xml:space="preserve">            Обеспечение деятельности подведомственных общеобразовательных учреждений за счёт иных межбюджетных трансфертов (грант)(1500294010)</t>
  </si>
  <si>
    <t xml:space="preserve">            Капитальный ремонт здания МКОУ СОШ с.Малая Кема (за счет местного бюджета)(1500402340)</t>
  </si>
  <si>
    <t xml:space="preserve">            Техническое обследование здания МКУ СОШ с.Усть-Соболевка(1500403340)</t>
  </si>
  <si>
    <t xml:space="preserve">            Техническое обследование здания МКУ СОШ с. Перетычиха(1500404340)</t>
  </si>
  <si>
    <t xml:space="preserve">            Приобретение линолеума, фанеры и комплектующих в МКУ СОШ п.Терней(1500405341)</t>
  </si>
  <si>
    <t xml:space="preserve">            Ремонт фасада здания МКОУ СОШ п. Пластун , включая приобретение и доставку материалов(1500405342)</t>
  </si>
  <si>
    <t xml:space="preserve">  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в общественнозначимых мероприятиях различного уровня , в том числе за счёт средств добровольных пожертвований(1500900000)</t>
  </si>
  <si>
    <t xml:space="preserve">            Аренда автобуса для обеспечения участия учащихся общеобразовательных учреждений ТМО в региональном проекте "Культурно- патриотическое воспитание школьников"(1500921555)</t>
  </si>
  <si>
    <t xml:space="preserve">            Приобретение первичных средств пожаротушения и средств защиты(1501020002)</t>
  </si>
  <si>
    <t xml:space="preserve">            Обеспечение деятельности подведомственных учреждений дополнительного образования за счёт межбюджетных трансфертов (грант)(1500694010)</t>
  </si>
  <si>
    <t xml:space="preserve">            Обеспечение деятельности учебно-методических кабинетов, централизованных бухгалтерий, групп хозяйственного обслуживания учреждений за счёт иных межбюджетных трансфертов (грант)(1500794010)</t>
  </si>
  <si>
    <t xml:space="preserve">            Обеспечение деятельности учебно-методических кабинетов, централизованных бухгалтерий, групп хозяйственного обслуживания учреждений за счёт иных межбюджетных трансфертов (грант)(5600794010)</t>
  </si>
  <si>
    <t xml:space="preserve">            Обеспечение деятельности подведомственных библиотечных учреждений за счёт иных межбюджетных трансфертов (грант)(5600894010)</t>
  </si>
  <si>
    <t xml:space="preserve">            Организация и проведение спортивных мероприятий на территории ТМО , организация участия спортсменов ТМО в спортивных мероприятиях муниципального, межмуниципального, краевого, межрегионального, российского и международного уровней , приобретение спортивного инвентаря, заливка катка за счёт средств добровольных пожертвований(2000100008)</t>
  </si>
  <si>
    <t xml:space="preserve">       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 (1500221993)</t>
  </si>
  <si>
    <t xml:space="preserve">      Основное мероприятие: Приобретение оборудования и инвентаря для оснащения пищеблоков образовательных учреждений Тернейского муниципального округа (1501300000)</t>
  </si>
  <si>
    <t xml:space="preserve">        Приобретение оборудования и инвентаря для оснащения пищеблоков (1501328991)</t>
  </si>
  <si>
    <t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 (1900192620)</t>
  </si>
  <si>
    <t xml:space="preserve">        Ремонт моста через р. Малая-Кема расположенного в 512 м на с-в от дома №16 по ул. Арсеньева в с. Малая-Кема Тернейского муниципального округа (4000202431)</t>
  </si>
  <si>
    <t xml:space="preserve">        Приобретение материалов для ремонта кинопроекционной в СК с.Усть-Соболевка (5601508015)</t>
  </si>
  <si>
    <t>Основное мероприятие: Приобретение материалов для ремонта кинопроекционной в СК с.Усть-Соболевка (5601500000)</t>
  </si>
  <si>
    <t xml:space="preserve">        Проведение мероприятий по созданию резерва технических средств и материальных ресурсов, для ликвидации последствий паводков: Закупка тепловых пушек, водяных помп и другое (6700304113)</t>
  </si>
  <si>
    <t xml:space="preserve">        Приобретение сертифицированного серверного и сетевого оборудования (6800168021)</t>
  </si>
  <si>
    <t xml:space="preserve">        Услуги по настройке и техническому обслуживанию сервера (6800168024)</t>
  </si>
  <si>
    <t xml:space="preserve">РАСХОДЫ БЮДЖЕТА ТЕРНЕЙСКОГО МУНИЦИПАЛЬНОГО ОКРУГА  ЗА 2022 ГОД ПО ФИНАНСОВОМУ ОБЕСПЕЧЕНИЮ МУНИЦИПАЛЬНЫХ ПРОГРАММ  </t>
  </si>
  <si>
    <t xml:space="preserve">к Решению Думы </t>
  </si>
  <si>
    <t>Тернейского муниципального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</si>
</sst>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Calibri"/>
      <family val="2"/>
      <scheme val="minor"/>
    </font>
    <font>
      <b/>
      <sz val="10"/>
      <name val="Times New Roman"/>
      <family val="1"/>
      <charset val="204"/>
    </font>
    <font>
      <i/>
      <sz val="10"/>
      <color rgb="FF000000"/>
      <name val="Arial Cyr"/>
      <charset val="204"/>
    </font>
    <font>
      <i/>
      <sz val="11"/>
      <name val="Calibri"/>
      <family val="2"/>
      <charset val="204"/>
      <scheme val="minor"/>
    </font>
    <font>
      <sz val="10"/>
      <color rgb="FF000000"/>
      <name val="Arial Cyr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16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1" fontId="8" fillId="0" borderId="1" xfId="20" applyNumberFormat="1" applyFont="1" applyFill="1" applyAlignment="1" applyProtection="1">
      <alignment horizontal="center" vertical="top" shrinkToFit="1"/>
    </xf>
    <xf numFmtId="0" fontId="5" fillId="0" borderId="0" xfId="0" applyFont="1" applyAlignment="1" applyProtection="1">
      <alignment horizontal="right"/>
      <protection locked="0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9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9" fillId="0" borderId="4" xfId="0" applyFont="1" applyBorder="1" applyProtection="1">
      <protection locked="0"/>
    </xf>
    <xf numFmtId="0" fontId="7" fillId="0" borderId="23" xfId="5" applyNumberFormat="1" applyFont="1" applyFill="1" applyBorder="1" applyProtection="1">
      <alignment horizontal="center" vertical="center" wrapText="1"/>
    </xf>
    <xf numFmtId="4" fontId="0" fillId="0" borderId="0" xfId="0" applyNumberFormat="1" applyProtection="1">
      <protection locked="0"/>
    </xf>
    <xf numFmtId="4" fontId="0" fillId="0" borderId="0" xfId="0" applyNumberFormat="1" applyFill="1" applyProtection="1">
      <protection locked="0"/>
    </xf>
    <xf numFmtId="0" fontId="7" fillId="0" borderId="24" xfId="5" applyNumberFormat="1" applyFont="1" applyFill="1" applyBorder="1" applyProtection="1">
      <alignment horizontal="center" vertical="center" wrapText="1"/>
    </xf>
    <xf numFmtId="0" fontId="12" fillId="0" borderId="0" xfId="0" applyFont="1" applyProtection="1">
      <protection locked="0"/>
    </xf>
    <xf numFmtId="0" fontId="11" fillId="0" borderId="1" xfId="2" applyNumberFormat="1" applyFont="1" applyProtection="1"/>
    <xf numFmtId="0" fontId="13" fillId="0" borderId="1" xfId="2" applyNumberFormat="1" applyFont="1" applyProtection="1"/>
    <xf numFmtId="0" fontId="14" fillId="0" borderId="0" xfId="0" applyFont="1" applyProtection="1">
      <protection locked="0"/>
    </xf>
    <xf numFmtId="0" fontId="11" fillId="5" borderId="1" xfId="2" applyNumberFormat="1" applyFont="1" applyFill="1" applyProtection="1"/>
    <xf numFmtId="0" fontId="1" fillId="5" borderId="1" xfId="2" applyNumberFormat="1" applyFill="1" applyProtection="1"/>
    <xf numFmtId="1" fontId="8" fillId="5" borderId="1" xfId="20" applyNumberFormat="1" applyFont="1" applyFill="1" applyAlignment="1" applyProtection="1">
      <alignment horizontal="center" vertical="top" shrinkToFit="1"/>
    </xf>
    <xf numFmtId="0" fontId="0" fillId="5" borderId="0" xfId="0" applyFill="1" applyProtection="1">
      <protection locked="0"/>
    </xf>
    <xf numFmtId="0" fontId="12" fillId="5" borderId="0" xfId="0" applyFont="1" applyFill="1" applyProtection="1">
      <protection locked="0"/>
    </xf>
    <xf numFmtId="0" fontId="15" fillId="5" borderId="25" xfId="6" applyNumberFormat="1" applyFont="1" applyFill="1" applyBorder="1" applyAlignment="1" applyProtection="1">
      <alignment vertical="center" wrapText="1"/>
    </xf>
    <xf numFmtId="4" fontId="15" fillId="5" borderId="2" xfId="7" applyNumberFormat="1" applyFont="1" applyFill="1" applyProtection="1">
      <alignment horizontal="center" vertical="top" shrinkToFit="1"/>
    </xf>
    <xf numFmtId="4" fontId="15" fillId="5" borderId="2" xfId="9" applyNumberFormat="1" applyFont="1" applyFill="1" applyProtection="1">
      <alignment horizontal="right" vertical="top" shrinkToFit="1"/>
    </xf>
    <xf numFmtId="0" fontId="16" fillId="0" borderId="25" xfId="6" applyNumberFormat="1" applyFont="1" applyFill="1" applyBorder="1" applyAlignment="1" applyProtection="1">
      <alignment vertical="center" wrapText="1"/>
    </xf>
    <xf numFmtId="4" fontId="16" fillId="5" borderId="2" xfId="7" applyNumberFormat="1" applyFont="1" applyFill="1" applyProtection="1">
      <alignment horizontal="center" vertical="top" shrinkToFit="1"/>
    </xf>
    <xf numFmtId="4" fontId="16" fillId="5" borderId="2" xfId="9" applyNumberFormat="1" applyFont="1" applyFill="1" applyProtection="1">
      <alignment horizontal="right" vertical="top" shrinkToFit="1"/>
    </xf>
    <xf numFmtId="4" fontId="16" fillId="0" borderId="2" xfId="9" applyNumberFormat="1" applyFont="1" applyFill="1" applyProtection="1">
      <alignment horizontal="right" vertical="top" shrinkToFit="1"/>
    </xf>
    <xf numFmtId="0" fontId="8" fillId="0" borderId="25" xfId="6" applyNumberFormat="1" applyFont="1" applyFill="1" applyBorder="1" applyAlignment="1" applyProtection="1">
      <alignment vertical="center" wrapText="1"/>
    </xf>
    <xf numFmtId="4" fontId="8" fillId="5" borderId="2" xfId="7" applyNumberFormat="1" applyFont="1" applyFill="1" applyProtection="1">
      <alignment horizontal="center" vertical="top" shrinkToFit="1"/>
    </xf>
    <xf numFmtId="4" fontId="8" fillId="5" borderId="2" xfId="9" applyNumberFormat="1" applyFont="1" applyFill="1" applyProtection="1">
      <alignment horizontal="right" vertical="top" shrinkToFit="1"/>
    </xf>
    <xf numFmtId="4" fontId="8" fillId="0" borderId="2" xfId="9" applyNumberFormat="1" applyFont="1" applyFill="1" applyProtection="1">
      <alignment horizontal="right" vertical="top" shrinkToFit="1"/>
    </xf>
    <xf numFmtId="0" fontId="8" fillId="5" borderId="25" xfId="6" applyNumberFormat="1" applyFont="1" applyFill="1" applyBorder="1" applyAlignment="1" applyProtection="1">
      <alignment vertical="center" wrapText="1"/>
    </xf>
    <xf numFmtId="0" fontId="16" fillId="5" borderId="25" xfId="6" applyNumberFormat="1" applyFont="1" applyFill="1" applyBorder="1" applyAlignment="1" applyProtection="1">
      <alignment vertical="center" wrapText="1"/>
    </xf>
    <xf numFmtId="4" fontId="8" fillId="0" borderId="2" xfId="7" applyNumberFormat="1" applyFont="1" applyFill="1" applyProtection="1">
      <alignment horizontal="center" vertical="top" shrinkToFit="1"/>
    </xf>
    <xf numFmtId="4" fontId="6" fillId="0" borderId="17" xfId="0" applyNumberFormat="1" applyFont="1" applyFill="1" applyBorder="1" applyAlignment="1" applyProtection="1">
      <alignment vertical="top"/>
      <protection locked="0"/>
    </xf>
    <xf numFmtId="4" fontId="6" fillId="5" borderId="0" xfId="0" applyNumberFormat="1" applyFont="1" applyFill="1" applyAlignment="1" applyProtection="1">
      <alignment vertical="top"/>
      <protection locked="0"/>
    </xf>
    <xf numFmtId="4" fontId="17" fillId="5" borderId="17" xfId="0" applyNumberFormat="1" applyFont="1" applyFill="1" applyBorder="1" applyAlignment="1" applyProtection="1">
      <alignment vertical="top"/>
      <protection locked="0"/>
    </xf>
    <xf numFmtId="4" fontId="6" fillId="5" borderId="18" xfId="0" applyNumberFormat="1" applyFont="1" applyFill="1" applyBorder="1" applyAlignment="1" applyProtection="1">
      <alignment vertical="top"/>
      <protection locked="0"/>
    </xf>
    <xf numFmtId="4" fontId="8" fillId="5" borderId="8" xfId="9" applyNumberFormat="1" applyFont="1" applyFill="1" applyBorder="1" applyProtection="1">
      <alignment horizontal="right" vertical="top" shrinkToFit="1"/>
    </xf>
    <xf numFmtId="4" fontId="6" fillId="5" borderId="4" xfId="0" applyNumberFormat="1" applyFont="1" applyFill="1" applyBorder="1" applyAlignment="1" applyProtection="1">
      <alignment vertical="top"/>
      <protection locked="0"/>
    </xf>
    <xf numFmtId="4" fontId="8" fillId="5" borderId="13" xfId="9" applyNumberFormat="1" applyFont="1" applyFill="1" applyBorder="1" applyProtection="1">
      <alignment horizontal="right" vertical="top" shrinkToFit="1"/>
    </xf>
    <xf numFmtId="4" fontId="16" fillId="5" borderId="9" xfId="7" applyNumberFormat="1" applyFont="1" applyFill="1" applyBorder="1" applyProtection="1">
      <alignment horizontal="center" vertical="top" shrinkToFit="1"/>
    </xf>
    <xf numFmtId="4" fontId="16" fillId="5" borderId="9" xfId="9" applyNumberFormat="1" applyFont="1" applyFill="1" applyBorder="1" applyProtection="1">
      <alignment horizontal="right" vertical="top" shrinkToFit="1"/>
    </xf>
    <xf numFmtId="4" fontId="16" fillId="0" borderId="9" xfId="9" applyNumberFormat="1" applyFont="1" applyFill="1" applyBorder="1" applyProtection="1">
      <alignment horizontal="right" vertical="top" shrinkToFit="1"/>
    </xf>
    <xf numFmtId="0" fontId="8" fillId="5" borderId="26" xfId="6" applyNumberFormat="1" applyFont="1" applyFill="1" applyBorder="1" applyAlignment="1" applyProtection="1">
      <alignment vertical="center" wrapText="1"/>
    </xf>
    <xf numFmtId="4" fontId="8" fillId="5" borderId="4" xfId="7" applyNumberFormat="1" applyFont="1" applyFill="1" applyBorder="1" applyProtection="1">
      <alignment horizontal="center" vertical="top" shrinkToFit="1"/>
    </xf>
    <xf numFmtId="4" fontId="8" fillId="5" borderId="4" xfId="9" applyNumberFormat="1" applyFont="1" applyFill="1" applyBorder="1" applyProtection="1">
      <alignment horizontal="right" vertical="top" shrinkToFit="1"/>
    </xf>
    <xf numFmtId="4" fontId="8" fillId="0" borderId="4" xfId="9" applyNumberFormat="1" applyFont="1" applyFill="1" applyBorder="1" applyProtection="1">
      <alignment horizontal="right" vertical="top" shrinkToFit="1"/>
    </xf>
    <xf numFmtId="4" fontId="8" fillId="0" borderId="13" xfId="9" applyNumberFormat="1" applyFont="1" applyFill="1" applyBorder="1" applyProtection="1">
      <alignment horizontal="right" vertical="top" shrinkToFit="1"/>
    </xf>
    <xf numFmtId="0" fontId="16" fillId="5" borderId="26" xfId="6" applyNumberFormat="1" applyFont="1" applyFill="1" applyBorder="1" applyAlignment="1" applyProtection="1">
      <alignment vertical="center" wrapText="1"/>
    </xf>
    <xf numFmtId="4" fontId="16" fillId="5" borderId="4" xfId="7" applyNumberFormat="1" applyFont="1" applyFill="1" applyBorder="1" applyProtection="1">
      <alignment horizontal="center" vertical="top" shrinkToFit="1"/>
    </xf>
    <xf numFmtId="4" fontId="16" fillId="5" borderId="4" xfId="9" applyNumberFormat="1" applyFont="1" applyFill="1" applyBorder="1" applyProtection="1">
      <alignment horizontal="right" vertical="top" shrinkToFit="1"/>
    </xf>
    <xf numFmtId="4" fontId="17" fillId="5" borderId="4" xfId="0" applyNumberFormat="1" applyFont="1" applyFill="1" applyBorder="1" applyAlignment="1" applyProtection="1">
      <alignment vertical="top"/>
      <protection locked="0"/>
    </xf>
    <xf numFmtId="0" fontId="8" fillId="5" borderId="27" xfId="6" applyNumberFormat="1" applyFont="1" applyFill="1" applyBorder="1" applyAlignment="1" applyProtection="1">
      <alignment vertical="center" wrapText="1"/>
    </xf>
    <xf numFmtId="4" fontId="8" fillId="5" borderId="10" xfId="7" applyNumberFormat="1" applyFont="1" applyFill="1" applyBorder="1" applyProtection="1">
      <alignment horizontal="center" vertical="top" shrinkToFit="1"/>
    </xf>
    <xf numFmtId="4" fontId="8" fillId="5" borderId="10" xfId="9" applyNumberFormat="1" applyFont="1" applyFill="1" applyBorder="1" applyProtection="1">
      <alignment horizontal="right" vertical="top" shrinkToFit="1"/>
    </xf>
    <xf numFmtId="4" fontId="6" fillId="5" borderId="10" xfId="0" applyNumberFormat="1" applyFont="1" applyFill="1" applyBorder="1" applyAlignment="1" applyProtection="1">
      <alignment vertical="top"/>
      <protection locked="0"/>
    </xf>
    <xf numFmtId="4" fontId="8" fillId="0" borderId="10" xfId="9" applyNumberFormat="1" applyFont="1" applyFill="1" applyBorder="1" applyProtection="1">
      <alignment horizontal="right" vertical="top" shrinkToFit="1"/>
    </xf>
    <xf numFmtId="0" fontId="8" fillId="5" borderId="10" xfId="6" applyNumberFormat="1" applyFont="1" applyFill="1" applyBorder="1" applyAlignment="1" applyProtection="1">
      <alignment vertical="center" wrapText="1"/>
    </xf>
    <xf numFmtId="4" fontId="8" fillId="0" borderId="16" xfId="9" applyNumberFormat="1" applyFont="1" applyFill="1" applyBorder="1" applyProtection="1">
      <alignment horizontal="right" vertical="top" shrinkToFit="1"/>
    </xf>
    <xf numFmtId="0" fontId="16" fillId="5" borderId="10" xfId="6" applyNumberFormat="1" applyFont="1" applyFill="1" applyBorder="1" applyAlignment="1" applyProtection="1">
      <alignment vertical="center" wrapText="1"/>
    </xf>
    <xf numFmtId="4" fontId="16" fillId="5" borderId="10" xfId="7" applyNumberFormat="1" applyFont="1" applyFill="1" applyBorder="1" applyProtection="1">
      <alignment horizontal="center" vertical="top" shrinkToFit="1"/>
    </xf>
    <xf numFmtId="4" fontId="16" fillId="5" borderId="10" xfId="9" applyNumberFormat="1" applyFont="1" applyFill="1" applyBorder="1" applyProtection="1">
      <alignment horizontal="right" vertical="top" shrinkToFit="1"/>
    </xf>
    <xf numFmtId="4" fontId="17" fillId="5" borderId="10" xfId="0" applyNumberFormat="1" applyFont="1" applyFill="1" applyBorder="1" applyAlignment="1" applyProtection="1">
      <alignment vertical="top"/>
      <protection locked="0"/>
    </xf>
    <xf numFmtId="4" fontId="16" fillId="0" borderId="10" xfId="9" applyNumberFormat="1" applyFont="1" applyFill="1" applyBorder="1" applyProtection="1">
      <alignment horizontal="right" vertical="top" shrinkToFit="1"/>
    </xf>
    <xf numFmtId="0" fontId="16" fillId="0" borderId="4" xfId="6" applyNumberFormat="1" applyFont="1" applyFill="1" applyBorder="1" applyAlignment="1" applyProtection="1">
      <alignment vertical="center" wrapText="1"/>
    </xf>
    <xf numFmtId="4" fontId="16" fillId="0" borderId="4" xfId="9" applyNumberFormat="1" applyFont="1" applyFill="1" applyBorder="1" applyProtection="1">
      <alignment horizontal="right" vertical="top" shrinkToFit="1"/>
    </xf>
    <xf numFmtId="4" fontId="16" fillId="0" borderId="16" xfId="9" applyNumberFormat="1" applyFont="1" applyFill="1" applyBorder="1" applyProtection="1">
      <alignment horizontal="right" vertical="top" shrinkToFit="1"/>
    </xf>
    <xf numFmtId="0" fontId="8" fillId="5" borderId="4" xfId="6" applyNumberFormat="1" applyFont="1" applyFill="1" applyBorder="1" applyAlignment="1" applyProtection="1">
      <alignment vertical="center" wrapText="1"/>
    </xf>
    <xf numFmtId="0" fontId="18" fillId="5" borderId="24" xfId="6" applyNumberFormat="1" applyFont="1" applyFill="1" applyBorder="1" applyAlignment="1" applyProtection="1">
      <alignment vertical="center" wrapText="1"/>
    </xf>
    <xf numFmtId="4" fontId="18" fillId="5" borderId="5" xfId="7" applyNumberFormat="1" applyFont="1" applyFill="1" applyBorder="1" applyProtection="1">
      <alignment horizontal="center" vertical="top" shrinkToFit="1"/>
    </xf>
    <xf numFmtId="4" fontId="18" fillId="5" borderId="23" xfId="9" applyNumberFormat="1" applyFont="1" applyFill="1" applyBorder="1" applyProtection="1">
      <alignment horizontal="right" vertical="top" shrinkToFit="1"/>
    </xf>
    <xf numFmtId="4" fontId="18" fillId="5" borderId="4" xfId="9" applyNumberFormat="1" applyFont="1" applyFill="1" applyBorder="1" applyProtection="1">
      <alignment horizontal="right" vertical="top" shrinkToFit="1"/>
    </xf>
    <xf numFmtId="4" fontId="16" fillId="5" borderId="8" xfId="9" applyNumberFormat="1" applyFont="1" applyFill="1" applyBorder="1" applyProtection="1">
      <alignment horizontal="right" vertical="top" shrinkToFit="1"/>
    </xf>
    <xf numFmtId="4" fontId="16" fillId="5" borderId="5" xfId="9" applyNumberFormat="1" applyFont="1" applyFill="1" applyBorder="1" applyProtection="1">
      <alignment horizontal="right" vertical="top" shrinkToFit="1"/>
    </xf>
    <xf numFmtId="4" fontId="16" fillId="0" borderId="5" xfId="9" applyNumberFormat="1" applyFont="1" applyFill="1" applyBorder="1" applyProtection="1">
      <alignment horizontal="right" vertical="top" shrinkToFit="1"/>
    </xf>
    <xf numFmtId="4" fontId="16" fillId="0" borderId="14" xfId="9" applyNumberFormat="1" applyFont="1" applyFill="1" applyBorder="1" applyProtection="1">
      <alignment horizontal="right" vertical="top" shrinkToFit="1"/>
    </xf>
    <xf numFmtId="4" fontId="16" fillId="5" borderId="13" xfId="9" applyNumberFormat="1" applyFont="1" applyFill="1" applyBorder="1" applyProtection="1">
      <alignment horizontal="right" vertical="top" shrinkToFit="1"/>
    </xf>
    <xf numFmtId="0" fontId="18" fillId="5" borderId="25" xfId="6" applyNumberFormat="1" applyFont="1" applyFill="1" applyBorder="1" applyAlignment="1" applyProtection="1">
      <alignment vertical="center" wrapText="1"/>
    </xf>
    <xf numFmtId="4" fontId="18" fillId="5" borderId="2" xfId="7" applyNumberFormat="1" applyFont="1" applyFill="1" applyProtection="1">
      <alignment horizontal="center" vertical="top" shrinkToFit="1"/>
    </xf>
    <xf numFmtId="4" fontId="18" fillId="5" borderId="2" xfId="9" applyNumberFormat="1" applyFont="1" applyFill="1" applyProtection="1">
      <alignment horizontal="right" vertical="top" shrinkToFit="1"/>
    </xf>
    <xf numFmtId="4" fontId="18" fillId="5" borderId="5" xfId="9" applyNumberFormat="1" applyFont="1" applyFill="1" applyBorder="1" applyProtection="1">
      <alignment horizontal="right" vertical="top" shrinkToFit="1"/>
    </xf>
    <xf numFmtId="4" fontId="8" fillId="5" borderId="9" xfId="9" applyNumberFormat="1" applyFont="1" applyFill="1" applyBorder="1" applyProtection="1">
      <alignment horizontal="right" vertical="top" shrinkToFit="1"/>
    </xf>
    <xf numFmtId="4" fontId="6" fillId="5" borderId="0" xfId="0" applyNumberFormat="1" applyFont="1" applyFill="1" applyProtection="1">
      <protection locked="0"/>
    </xf>
    <xf numFmtId="4" fontId="8" fillId="0" borderId="9" xfId="9" applyNumberFormat="1" applyFont="1" applyFill="1" applyBorder="1" applyProtection="1">
      <alignment horizontal="right" vertical="top" shrinkToFit="1"/>
    </xf>
    <xf numFmtId="0" fontId="16" fillId="0" borderId="26" xfId="6" applyNumberFormat="1" applyFont="1" applyFill="1" applyBorder="1" applyAlignment="1" applyProtection="1">
      <alignment vertical="center" wrapText="1"/>
    </xf>
    <xf numFmtId="4" fontId="16" fillId="5" borderId="2" xfId="7" applyNumberFormat="1" applyFont="1" applyFill="1" applyAlignment="1" applyProtection="1">
      <alignment horizontal="center" vertical="top" shrinkToFit="1"/>
    </xf>
    <xf numFmtId="4" fontId="17" fillId="5" borderId="4" xfId="0" applyNumberFormat="1" applyFont="1" applyFill="1" applyBorder="1" applyProtection="1">
      <protection locked="0"/>
    </xf>
    <xf numFmtId="4" fontId="17" fillId="0" borderId="4" xfId="0" applyNumberFormat="1" applyFont="1" applyFill="1" applyBorder="1" applyAlignment="1" applyProtection="1">
      <alignment vertical="top"/>
      <protection locked="0"/>
    </xf>
    <xf numFmtId="4" fontId="8" fillId="5" borderId="15" xfId="9" applyNumberFormat="1" applyFont="1" applyFill="1" applyBorder="1" applyProtection="1">
      <alignment horizontal="right" vertical="top" shrinkToFit="1"/>
    </xf>
    <xf numFmtId="4" fontId="8" fillId="0" borderId="5" xfId="9" applyNumberFormat="1" applyFont="1" applyFill="1" applyBorder="1" applyProtection="1">
      <alignment horizontal="right" vertical="top" shrinkToFit="1"/>
    </xf>
    <xf numFmtId="4" fontId="8" fillId="0" borderId="15" xfId="9" applyNumberFormat="1" applyFont="1" applyFill="1" applyBorder="1" applyProtection="1">
      <alignment horizontal="right" vertical="top" shrinkToFit="1"/>
    </xf>
    <xf numFmtId="0" fontId="8" fillId="0" borderId="26" xfId="6" applyNumberFormat="1" applyFont="1" applyFill="1" applyBorder="1" applyAlignment="1" applyProtection="1">
      <alignment vertical="center" wrapText="1"/>
    </xf>
    <xf numFmtId="4" fontId="8" fillId="5" borderId="5" xfId="7" applyNumberFormat="1" applyFont="1" applyFill="1" applyBorder="1" applyProtection="1">
      <alignment horizontal="center" vertical="top" shrinkToFit="1"/>
    </xf>
    <xf numFmtId="4" fontId="8" fillId="5" borderId="11" xfId="9" applyNumberFormat="1" applyFont="1" applyFill="1" applyBorder="1" applyProtection="1">
      <alignment horizontal="right" vertical="top" shrinkToFit="1"/>
    </xf>
    <xf numFmtId="4" fontId="6" fillId="5" borderId="11" xfId="0" applyNumberFormat="1" applyFont="1" applyFill="1" applyBorder="1" applyAlignment="1" applyProtection="1">
      <alignment vertical="top"/>
      <protection locked="0"/>
    </xf>
    <xf numFmtId="4" fontId="8" fillId="5" borderId="5" xfId="9" applyNumberFormat="1" applyFont="1" applyFill="1" applyBorder="1" applyProtection="1">
      <alignment horizontal="right" vertical="top" shrinkToFit="1"/>
    </xf>
    <xf numFmtId="4" fontId="8" fillId="0" borderId="14" xfId="9" applyNumberFormat="1" applyFont="1" applyFill="1" applyBorder="1" applyProtection="1">
      <alignment horizontal="right" vertical="top" shrinkToFit="1"/>
    </xf>
    <xf numFmtId="4" fontId="8" fillId="0" borderId="11" xfId="9" applyNumberFormat="1" applyFont="1" applyFill="1" applyBorder="1" applyProtection="1">
      <alignment horizontal="right" vertical="top" shrinkToFit="1"/>
    </xf>
    <xf numFmtId="4" fontId="8" fillId="5" borderId="9" xfId="7" applyNumberFormat="1" applyFont="1" applyFill="1" applyBorder="1" applyProtection="1">
      <alignment horizontal="center" vertical="top" shrinkToFit="1"/>
    </xf>
    <xf numFmtId="4" fontId="8" fillId="5" borderId="16" xfId="9" applyNumberFormat="1" applyFont="1" applyFill="1" applyBorder="1" applyProtection="1">
      <alignment horizontal="right" vertical="top" shrinkToFit="1"/>
    </xf>
    <xf numFmtId="4" fontId="8" fillId="0" borderId="31" xfId="9" applyNumberFormat="1" applyFont="1" applyFill="1" applyBorder="1" applyProtection="1">
      <alignment horizontal="right" vertical="top" shrinkToFit="1"/>
    </xf>
    <xf numFmtId="4" fontId="6" fillId="5" borderId="17" xfId="0" applyNumberFormat="1" applyFont="1" applyFill="1" applyBorder="1" applyAlignment="1" applyProtection="1">
      <alignment vertical="top"/>
      <protection locked="0"/>
    </xf>
    <xf numFmtId="4" fontId="6" fillId="5" borderId="9" xfId="0" applyNumberFormat="1" applyFont="1" applyFill="1" applyBorder="1" applyAlignment="1" applyProtection="1">
      <alignment vertical="top"/>
      <protection locked="0"/>
    </xf>
    <xf numFmtId="4" fontId="8" fillId="0" borderId="12" xfId="9" applyNumberFormat="1" applyFont="1" applyFill="1" applyBorder="1" applyProtection="1">
      <alignment horizontal="right" vertical="top" shrinkToFit="1"/>
    </xf>
    <xf numFmtId="0" fontId="8" fillId="0" borderId="26" xfId="25" applyNumberFormat="1" applyFont="1" applyFill="1" applyBorder="1" applyAlignment="1" applyProtection="1">
      <alignment vertical="center" wrapText="1"/>
    </xf>
    <xf numFmtId="4" fontId="8" fillId="0" borderId="8" xfId="9" applyNumberFormat="1" applyFont="1" applyFill="1" applyBorder="1" applyProtection="1">
      <alignment horizontal="right" vertical="top" shrinkToFit="1"/>
    </xf>
    <xf numFmtId="0" fontId="8" fillId="0" borderId="27" xfId="25" applyNumberFormat="1" applyFont="1" applyFill="1" applyBorder="1" applyAlignment="1" applyProtection="1">
      <alignment vertical="center" wrapText="1"/>
    </xf>
    <xf numFmtId="4" fontId="8" fillId="0" borderId="19" xfId="9" applyNumberFormat="1" applyFont="1" applyFill="1" applyBorder="1" applyProtection="1">
      <alignment horizontal="right" vertical="top" shrinkToFit="1"/>
    </xf>
    <xf numFmtId="0" fontId="8" fillId="0" borderId="4" xfId="25" applyNumberFormat="1" applyFont="1" applyFill="1" applyBorder="1" applyAlignment="1" applyProtection="1">
      <alignment vertical="center" wrapText="1"/>
    </xf>
    <xf numFmtId="4" fontId="8" fillId="5" borderId="13" xfId="7" applyNumberFormat="1" applyFont="1" applyFill="1" applyBorder="1" applyProtection="1">
      <alignment horizontal="center" vertical="top" shrinkToFit="1"/>
    </xf>
    <xf numFmtId="0" fontId="18" fillId="5" borderId="4" xfId="25" applyNumberFormat="1" applyFont="1" applyFill="1" applyBorder="1" applyAlignment="1" applyProtection="1">
      <alignment vertical="center" wrapText="1"/>
    </xf>
    <xf numFmtId="4" fontId="18" fillId="5" borderId="13" xfId="7" applyNumberFormat="1" applyFont="1" applyFill="1" applyBorder="1" applyProtection="1">
      <alignment horizontal="center" vertical="top" shrinkToFit="1"/>
    </xf>
    <xf numFmtId="0" fontId="16" fillId="0" borderId="4" xfId="25" applyNumberFormat="1" applyFont="1" applyFill="1" applyBorder="1" applyAlignment="1" applyProtection="1">
      <alignment vertical="center" wrapText="1"/>
    </xf>
    <xf numFmtId="4" fontId="16" fillId="5" borderId="13" xfId="7" applyNumberFormat="1" applyFont="1" applyFill="1" applyBorder="1" applyProtection="1">
      <alignment horizontal="center" vertical="top" shrinkToFit="1"/>
    </xf>
    <xf numFmtId="0" fontId="8" fillId="0" borderId="30" xfId="6" applyNumberFormat="1" applyFont="1" applyFill="1" applyBorder="1" applyAlignment="1" applyProtection="1">
      <alignment vertical="center" wrapText="1"/>
    </xf>
    <xf numFmtId="4" fontId="8" fillId="5" borderId="16" xfId="7" applyNumberFormat="1" applyFont="1" applyFill="1" applyBorder="1" applyProtection="1">
      <alignment horizontal="center" vertical="top" shrinkToFit="1"/>
    </xf>
    <xf numFmtId="0" fontId="8" fillId="0" borderId="4" xfId="6" applyNumberFormat="1" applyFont="1" applyFill="1" applyBorder="1" applyAlignment="1" applyProtection="1">
      <alignment vertical="center" wrapText="1"/>
    </xf>
    <xf numFmtId="0" fontId="8" fillId="0" borderId="28" xfId="6" applyNumberFormat="1" applyFont="1" applyFill="1" applyBorder="1" applyAlignment="1" applyProtection="1">
      <alignment vertical="center" wrapText="1"/>
    </xf>
    <xf numFmtId="0" fontId="8" fillId="0" borderId="27" xfId="6" applyNumberFormat="1" applyFont="1" applyFill="1" applyBorder="1" applyAlignment="1" applyProtection="1">
      <alignment vertical="center" wrapText="1"/>
    </xf>
    <xf numFmtId="0" fontId="17" fillId="0" borderId="0" xfId="0" applyFont="1" applyAlignment="1">
      <alignment vertical="center" wrapText="1"/>
    </xf>
    <xf numFmtId="0" fontId="18" fillId="5" borderId="29" xfId="6" applyNumberFormat="1" applyFont="1" applyFill="1" applyBorder="1" applyAlignment="1" applyProtection="1">
      <alignment vertical="center" wrapText="1"/>
    </xf>
    <xf numFmtId="4" fontId="18" fillId="5" borderId="11" xfId="7" applyNumberFormat="1" applyFont="1" applyFill="1" applyBorder="1" applyProtection="1">
      <alignment horizontal="center" vertical="top" shrinkToFit="1"/>
    </xf>
    <xf numFmtId="4" fontId="18" fillId="5" borderId="11" xfId="9" applyNumberFormat="1" applyFont="1" applyFill="1" applyBorder="1" applyProtection="1">
      <alignment horizontal="right" vertical="top" shrinkToFit="1"/>
    </xf>
    <xf numFmtId="4" fontId="18" fillId="5" borderId="4" xfId="7" applyNumberFormat="1" applyFont="1" applyFill="1" applyBorder="1" applyProtection="1">
      <alignment horizontal="center" vertical="top" shrinkToFit="1"/>
    </xf>
    <xf numFmtId="4" fontId="18" fillId="0" borderId="2" xfId="9" applyNumberFormat="1" applyFont="1" applyFill="1" applyProtection="1">
      <alignment horizontal="right" vertical="top" shrinkToFit="1"/>
    </xf>
    <xf numFmtId="0" fontId="16" fillId="0" borderId="30" xfId="6" applyNumberFormat="1" applyFont="1" applyFill="1" applyBorder="1" applyAlignment="1" applyProtection="1">
      <alignment vertical="center" wrapText="1"/>
    </xf>
    <xf numFmtId="4" fontId="16" fillId="5" borderId="11" xfId="9" applyNumberFormat="1" applyFont="1" applyFill="1" applyBorder="1" applyProtection="1">
      <alignment horizontal="right" vertical="top" shrinkToFit="1"/>
    </xf>
    <xf numFmtId="4" fontId="16" fillId="0" borderId="11" xfId="9" applyNumberFormat="1" applyFont="1" applyFill="1" applyBorder="1" applyProtection="1">
      <alignment horizontal="right" vertical="top" shrinkToFit="1"/>
    </xf>
    <xf numFmtId="4" fontId="16" fillId="0" borderId="13" xfId="9" applyNumberFormat="1" applyFont="1" applyFill="1" applyBorder="1" applyProtection="1">
      <alignment horizontal="right" vertical="top" shrinkToFit="1"/>
    </xf>
    <xf numFmtId="0" fontId="18" fillId="5" borderId="4" xfId="6" applyNumberFormat="1" applyFont="1" applyFill="1" applyBorder="1" applyAlignment="1" applyProtection="1">
      <alignment vertical="center" wrapText="1"/>
    </xf>
    <xf numFmtId="4" fontId="18" fillId="5" borderId="13" xfId="9" applyNumberFormat="1" applyFont="1" applyFill="1" applyBorder="1" applyProtection="1">
      <alignment horizontal="right" vertical="top" shrinkToFit="1"/>
    </xf>
    <xf numFmtId="0" fontId="16" fillId="0" borderId="2" xfId="23" applyNumberFormat="1" applyFont="1" applyAlignment="1" applyProtection="1">
      <alignment vertical="top" wrapText="1"/>
    </xf>
    <xf numFmtId="0" fontId="8" fillId="0" borderId="2" xfId="23" applyNumberFormat="1" applyFont="1" applyAlignment="1" applyProtection="1">
      <alignment vertical="top" wrapText="1"/>
    </xf>
    <xf numFmtId="0" fontId="18" fillId="5" borderId="2" xfId="23" applyNumberFormat="1" applyFont="1" applyFill="1" applyAlignment="1" applyProtection="1">
      <alignment vertical="top" wrapText="1"/>
    </xf>
    <xf numFmtId="0" fontId="16" fillId="5" borderId="2" xfId="23" applyNumberFormat="1" applyFont="1" applyFill="1" applyAlignment="1" applyProtection="1">
      <alignment vertical="top" wrapText="1"/>
    </xf>
    <xf numFmtId="0" fontId="8" fillId="5" borderId="2" xfId="23" applyNumberFormat="1" applyFont="1" applyFill="1" applyAlignment="1" applyProtection="1">
      <alignment vertical="top" wrapText="1"/>
    </xf>
    <xf numFmtId="0" fontId="18" fillId="0" borderId="4" xfId="6" applyNumberFormat="1" applyFont="1" applyFill="1" applyBorder="1" applyAlignment="1" applyProtection="1">
      <alignment vertical="top" wrapText="1"/>
    </xf>
    <xf numFmtId="4" fontId="18" fillId="0" borderId="4" xfId="9" applyNumberFormat="1" applyFont="1" applyFill="1" applyBorder="1" applyProtection="1">
      <alignment horizontal="right" vertical="top" shrinkToFit="1"/>
    </xf>
    <xf numFmtId="4" fontId="18" fillId="0" borderId="11" xfId="9" applyNumberFormat="1" applyFont="1" applyFill="1" applyBorder="1" applyProtection="1">
      <alignment horizontal="right" vertical="top" shrinkToFit="1"/>
    </xf>
    <xf numFmtId="4" fontId="16" fillId="0" borderId="32" xfId="9" applyNumberFormat="1" applyFont="1" applyFill="1" applyBorder="1" applyProtection="1">
      <alignment horizontal="right" vertical="top" shrinkToFit="1"/>
    </xf>
    <xf numFmtId="4" fontId="16" fillId="0" borderId="33" xfId="9" applyNumberFormat="1" applyFont="1" applyFill="1" applyBorder="1" applyProtection="1">
      <alignment horizontal="right" vertical="top" shrinkToFit="1"/>
    </xf>
    <xf numFmtId="0" fontId="10" fillId="0" borderId="0" xfId="0" applyFont="1" applyAlignment="1" applyProtection="1">
      <alignment horizontal="center" wrapText="1"/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6" fillId="0" borderId="0" xfId="0" applyFont="1" applyFill="1" applyAlignment="1" applyProtection="1">
      <alignment horizontal="right" vertical="center"/>
      <protection locked="0"/>
    </xf>
    <xf numFmtId="0" fontId="5" fillId="0" borderId="6" xfId="0" applyFont="1" applyBorder="1" applyAlignment="1" applyProtection="1">
      <alignment horizontal="center"/>
      <protection locked="0"/>
    </xf>
    <xf numFmtId="0" fontId="5" fillId="0" borderId="20" xfId="0" applyFont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center"/>
      <protection locked="0"/>
    </xf>
    <xf numFmtId="0" fontId="6" fillId="0" borderId="1" xfId="0" applyFont="1" applyFill="1" applyBorder="1" applyAlignment="1" applyProtection="1">
      <alignment horizontal="right" vertical="center"/>
      <protection locked="0"/>
    </xf>
    <xf numFmtId="0" fontId="7" fillId="0" borderId="4" xfId="5" applyNumberFormat="1" applyFont="1" applyFill="1" applyBorder="1" applyAlignment="1" applyProtection="1">
      <alignment horizontal="center" vertical="center" wrapText="1"/>
    </xf>
    <xf numFmtId="0" fontId="7" fillId="0" borderId="21" xfId="5" applyNumberFormat="1" applyFont="1" applyFill="1" applyBorder="1" applyAlignment="1" applyProtection="1">
      <alignment horizontal="center" vertical="center" wrapText="1"/>
    </xf>
    <xf numFmtId="0" fontId="7" fillId="0" borderId="22" xfId="5" applyNumberFormat="1" applyFont="1" applyFill="1" applyBorder="1" applyAlignment="1" applyProtection="1">
      <alignment horizontal="center" vertical="center" wrapText="1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20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7" fillId="0" borderId="10" xfId="5" applyNumberFormat="1" applyFont="1" applyFill="1" applyBorder="1" applyAlignment="1" applyProtection="1">
      <alignment horizontal="center" vertical="center" wrapText="1"/>
    </xf>
    <xf numFmtId="0" fontId="7" fillId="0" borderId="11" xfId="5" applyNumberFormat="1" applyFont="1" applyFill="1" applyBorder="1" applyAlignment="1" applyProtection="1">
      <alignment horizontal="center" vertical="center" wrapText="1"/>
    </xf>
  </cellXfs>
  <cellStyles count="27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xl61" xfId="25" xr:uid="{00000000-0005-0000-0000-000018000000}"/>
    <cellStyle name="xl64" xfId="26" xr:uid="{00000000-0005-0000-0000-000019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31"/>
  <sheetViews>
    <sheetView showGridLines="0" tabSelected="1" view="pageBreakPreview" zoomScaleNormal="100" zoomScaleSheetLayoutView="100" workbookViewId="0">
      <pane ySplit="11" topLeftCell="A199" activePane="bottomLeft" state="frozen"/>
      <selection pane="bottomLeft" activeCell="G202" sqref="G202"/>
    </sheetView>
  </sheetViews>
  <sheetFormatPr defaultColWidth="9.109375" defaultRowHeight="14.4" outlineLevelRow="7" x14ac:dyDescent="0.3"/>
  <cols>
    <col min="1" max="1" width="74.6640625" style="3" customWidth="1"/>
    <col min="2" max="2" width="14.88671875" style="1" customWidth="1"/>
    <col min="3" max="3" width="14.33203125" style="1" customWidth="1"/>
    <col min="4" max="4" width="13.88671875" style="1" customWidth="1"/>
    <col min="5" max="5" width="16" style="1" customWidth="1"/>
    <col min="6" max="6" width="6.6640625" style="1" customWidth="1"/>
    <col min="7" max="7" width="14.44140625" style="1" customWidth="1"/>
    <col min="8" max="8" width="6.44140625" style="1" customWidth="1"/>
    <col min="9" max="9" width="15.109375" style="1" customWidth="1"/>
    <col min="10" max="10" width="6.33203125" style="1" customWidth="1"/>
    <col min="11" max="11" width="9.109375" style="1" customWidth="1"/>
    <col min="12" max="16384" width="9.109375" style="1"/>
  </cols>
  <sheetData>
    <row r="1" spans="1:11" ht="0.6" customHeight="1" x14ac:dyDescent="0.3">
      <c r="A1" s="4"/>
      <c r="B1" s="4"/>
      <c r="C1" s="4"/>
      <c r="D1" s="4"/>
      <c r="E1" s="4"/>
      <c r="F1" s="4"/>
      <c r="G1" s="4"/>
      <c r="H1" s="4"/>
      <c r="I1" s="4"/>
      <c r="J1" s="4"/>
    </row>
    <row r="2" spans="1:11" ht="16.2" customHeight="1" x14ac:dyDescent="0.3">
      <c r="A2" s="4"/>
      <c r="B2" s="4"/>
      <c r="C2" s="4"/>
      <c r="D2" s="4"/>
      <c r="E2" s="4"/>
      <c r="F2" s="4"/>
      <c r="G2" s="5"/>
      <c r="H2" s="151" t="s">
        <v>10</v>
      </c>
      <c r="I2" s="151"/>
      <c r="J2" s="151"/>
    </row>
    <row r="3" spans="1:11" ht="16.2" customHeight="1" x14ac:dyDescent="0.3">
      <c r="A3" s="4"/>
      <c r="B3" s="4"/>
      <c r="C3" s="4"/>
      <c r="D3" s="4"/>
      <c r="E3" s="4"/>
      <c r="F3" s="4"/>
      <c r="G3" s="5"/>
      <c r="H3" s="152" t="s">
        <v>231</v>
      </c>
      <c r="I3" s="152"/>
      <c r="J3" s="152"/>
    </row>
    <row r="4" spans="1:11" ht="11.4" customHeight="1" x14ac:dyDescent="0.3">
      <c r="A4" s="4"/>
      <c r="B4" s="4"/>
      <c r="C4" s="4"/>
      <c r="D4" s="4"/>
      <c r="E4" s="4"/>
      <c r="F4" s="4"/>
      <c r="G4" s="156" t="s">
        <v>232</v>
      </c>
      <c r="H4" s="156"/>
      <c r="I4" s="156"/>
      <c r="J4" s="156"/>
    </row>
    <row r="5" spans="1:11" ht="14.4" customHeight="1" x14ac:dyDescent="0.3">
      <c r="A5" s="4"/>
      <c r="B5" s="4"/>
      <c r="C5" s="4"/>
      <c r="D5" s="4"/>
      <c r="E5" s="4"/>
      <c r="F5" s="4"/>
      <c r="G5" s="5"/>
      <c r="H5" s="151" t="s">
        <v>11</v>
      </c>
      <c r="I5" s="151"/>
      <c r="J5" s="151"/>
    </row>
    <row r="6" spans="1:11" ht="12.6" hidden="1" customHeight="1" x14ac:dyDescent="0.3">
      <c r="A6" s="4"/>
      <c r="B6" s="4"/>
      <c r="C6" s="4"/>
      <c r="D6" s="4"/>
      <c r="E6" s="4"/>
      <c r="F6" s="4"/>
      <c r="G6" s="5"/>
      <c r="H6" s="5"/>
      <c r="I6" s="7"/>
      <c r="J6" s="4"/>
    </row>
    <row r="7" spans="1:11" ht="17.399999999999999" customHeight="1" x14ac:dyDescent="0.3">
      <c r="A7" s="150" t="s">
        <v>230</v>
      </c>
      <c r="B7" s="150"/>
      <c r="C7" s="150"/>
      <c r="D7" s="150"/>
      <c r="E7" s="150"/>
      <c r="F7" s="150"/>
      <c r="G7" s="150"/>
      <c r="H7" s="150"/>
      <c r="I7" s="150"/>
      <c r="J7" s="150"/>
    </row>
    <row r="8" spans="1:11" ht="13.95" customHeight="1" x14ac:dyDescent="0.3">
      <c r="A8" s="10"/>
      <c r="B8" s="10"/>
      <c r="C8" s="10"/>
      <c r="D8" s="10"/>
      <c r="E8" s="10"/>
      <c r="F8" s="10"/>
      <c r="G8" s="10"/>
      <c r="H8" s="10"/>
      <c r="I8" s="11"/>
      <c r="J8" s="11" t="s">
        <v>12</v>
      </c>
    </row>
    <row r="9" spans="1:11" ht="15.75" customHeight="1" x14ac:dyDescent="0.3">
      <c r="A9" s="14"/>
      <c r="B9" s="153" t="s">
        <v>5</v>
      </c>
      <c r="C9" s="154"/>
      <c r="D9" s="155"/>
      <c r="E9" s="153" t="s">
        <v>9</v>
      </c>
      <c r="F9" s="154"/>
      <c r="G9" s="154"/>
      <c r="H9" s="154"/>
      <c r="I9" s="154"/>
      <c r="J9" s="155"/>
    </row>
    <row r="10" spans="1:11" ht="16.5" customHeight="1" x14ac:dyDescent="0.3">
      <c r="A10" s="163" t="s">
        <v>0</v>
      </c>
      <c r="B10" s="163" t="s">
        <v>4</v>
      </c>
      <c r="C10" s="160" t="s">
        <v>6</v>
      </c>
      <c r="D10" s="161"/>
      <c r="E10" s="157" t="s">
        <v>1</v>
      </c>
      <c r="F10" s="158" t="s">
        <v>145</v>
      </c>
      <c r="G10" s="160" t="s">
        <v>6</v>
      </c>
      <c r="H10" s="161"/>
      <c r="I10" s="161"/>
      <c r="J10" s="162"/>
      <c r="K10" s="2"/>
    </row>
    <row r="11" spans="1:11" ht="41.4" customHeight="1" x14ac:dyDescent="0.3">
      <c r="A11" s="164"/>
      <c r="B11" s="164"/>
      <c r="C11" s="8" t="s">
        <v>7</v>
      </c>
      <c r="D11" s="15" t="s">
        <v>8</v>
      </c>
      <c r="E11" s="157"/>
      <c r="F11" s="159"/>
      <c r="G11" s="8" t="s">
        <v>7</v>
      </c>
      <c r="H11" s="8" t="s">
        <v>145</v>
      </c>
      <c r="I11" s="8" t="s">
        <v>8</v>
      </c>
      <c r="J11" s="8" t="s">
        <v>145</v>
      </c>
      <c r="K11" s="2"/>
    </row>
    <row r="12" spans="1:11" ht="16.2" customHeight="1" x14ac:dyDescent="0.3">
      <c r="A12" s="18">
        <v>1</v>
      </c>
      <c r="B12" s="8">
        <v>2</v>
      </c>
      <c r="C12" s="9">
        <v>3</v>
      </c>
      <c r="D12" s="9">
        <v>4</v>
      </c>
      <c r="E12" s="8">
        <v>5</v>
      </c>
      <c r="F12" s="9">
        <v>6</v>
      </c>
      <c r="G12" s="9">
        <v>7</v>
      </c>
      <c r="H12" s="9">
        <v>8</v>
      </c>
      <c r="I12" s="9">
        <v>9</v>
      </c>
      <c r="J12" s="8">
        <v>10</v>
      </c>
      <c r="K12" s="2"/>
    </row>
    <row r="13" spans="1:11" ht="29.25" customHeight="1" x14ac:dyDescent="0.3">
      <c r="A13" s="28" t="s">
        <v>13</v>
      </c>
      <c r="B13" s="29">
        <f t="shared" ref="B13:B85" si="0">C13+D13</f>
        <v>622855061.06000006</v>
      </c>
      <c r="C13" s="30">
        <f>C14+C19+C28+C36+C38+C41+C45+C48+C51+C53+C56</f>
        <v>170520352.78999999</v>
      </c>
      <c r="D13" s="30">
        <f>D14+D19+D28+D36+D38+D41+D45+D48+D51+D53</f>
        <v>452334708.27000004</v>
      </c>
      <c r="E13" s="30">
        <f>E14+E19+E28+E36+E38+E41+E45+E48+E51+E53+E56</f>
        <v>614561805.56999993</v>
      </c>
      <c r="F13" s="30">
        <f>E13/B13*100</f>
        <v>98.668509576547976</v>
      </c>
      <c r="G13" s="30">
        <f>G14+G19+G28+G36+G38+G41+G45+G48+G51+G53+G56</f>
        <v>165704648.25</v>
      </c>
      <c r="H13" s="30">
        <f>G13/C13*100</f>
        <v>97.175876978198232</v>
      </c>
      <c r="I13" s="30">
        <f>I14+I19+I28+I36+I38+I41+I45+I48+I51+I53</f>
        <v>448857157.31999999</v>
      </c>
      <c r="J13" s="30">
        <f>I13/D13*100</f>
        <v>99.231199621337865</v>
      </c>
      <c r="K13" s="2"/>
    </row>
    <row r="14" spans="1:11" ht="26.25" customHeight="1" outlineLevel="1" x14ac:dyDescent="0.3">
      <c r="A14" s="31" t="s">
        <v>14</v>
      </c>
      <c r="B14" s="32">
        <f t="shared" si="0"/>
        <v>110389920.41</v>
      </c>
      <c r="C14" s="33">
        <f>C15+C16+C17+C18</f>
        <v>51300339.710000001</v>
      </c>
      <c r="D14" s="33">
        <f>D15+D16+D17+D18</f>
        <v>59089580.700000003</v>
      </c>
      <c r="E14" s="33">
        <f>E15+E16+E17+E18</f>
        <v>107848849.48999999</v>
      </c>
      <c r="F14" s="34">
        <f t="shared" ref="F14:F92" si="1">E14/B14*100</f>
        <v>97.698095160715596</v>
      </c>
      <c r="G14" s="34">
        <f>G15+G16+G17+G18</f>
        <v>49592449.780000001</v>
      </c>
      <c r="H14" s="34">
        <f t="shared" ref="H14:H92" si="2">G14/C14*100</f>
        <v>96.670801909588363</v>
      </c>
      <c r="I14" s="34">
        <f>I15+I16+I17+I18</f>
        <v>58256399.710000001</v>
      </c>
      <c r="J14" s="34">
        <f t="shared" ref="J14:J92" si="3">I14/D14*100</f>
        <v>98.589969703406609</v>
      </c>
      <c r="K14" s="2"/>
    </row>
    <row r="15" spans="1:11" ht="27.75" customHeight="1" outlineLevel="2" x14ac:dyDescent="0.3">
      <c r="A15" s="35" t="s">
        <v>19</v>
      </c>
      <c r="B15" s="36">
        <f t="shared" si="0"/>
        <v>8889865.8900000006</v>
      </c>
      <c r="C15" s="37">
        <v>8889865.8900000006</v>
      </c>
      <c r="D15" s="37">
        <v>0</v>
      </c>
      <c r="E15" s="37">
        <f>G15+I15</f>
        <v>7668155.21</v>
      </c>
      <c r="F15" s="38">
        <f t="shared" si="1"/>
        <v>86.257265350040043</v>
      </c>
      <c r="G15" s="38">
        <v>7668155.21</v>
      </c>
      <c r="H15" s="38">
        <f t="shared" si="2"/>
        <v>86.257265350040043</v>
      </c>
      <c r="I15" s="38">
        <v>0</v>
      </c>
      <c r="J15" s="38">
        <v>0</v>
      </c>
      <c r="K15" s="2"/>
    </row>
    <row r="16" spans="1:11" ht="27.75" customHeight="1" outlineLevel="3" x14ac:dyDescent="0.3">
      <c r="A16" s="35" t="s">
        <v>15</v>
      </c>
      <c r="B16" s="36">
        <f t="shared" si="0"/>
        <v>42410473.82</v>
      </c>
      <c r="C16" s="37">
        <v>42410473.82</v>
      </c>
      <c r="D16" s="37">
        <v>0</v>
      </c>
      <c r="E16" s="37">
        <f t="shared" ref="E16:E95" si="4">G16+I16</f>
        <v>41924294.57</v>
      </c>
      <c r="F16" s="38">
        <f t="shared" si="1"/>
        <v>98.853634005450019</v>
      </c>
      <c r="G16" s="38">
        <v>41924294.57</v>
      </c>
      <c r="H16" s="38">
        <f t="shared" si="2"/>
        <v>98.853634005450019</v>
      </c>
      <c r="I16" s="38">
        <v>0</v>
      </c>
      <c r="J16" s="38">
        <v>0</v>
      </c>
      <c r="K16" s="2"/>
    </row>
    <row r="17" spans="1:11" ht="57.6" customHeight="1" outlineLevel="4" x14ac:dyDescent="0.3">
      <c r="A17" s="35" t="s">
        <v>16</v>
      </c>
      <c r="B17" s="36">
        <f t="shared" si="0"/>
        <v>58426008</v>
      </c>
      <c r="C17" s="37">
        <v>0</v>
      </c>
      <c r="D17" s="37">
        <v>58426008</v>
      </c>
      <c r="E17" s="37">
        <f t="shared" si="4"/>
        <v>57592827.009999998</v>
      </c>
      <c r="F17" s="38">
        <f t="shared" si="1"/>
        <v>98.573955300865322</v>
      </c>
      <c r="G17" s="38">
        <v>0</v>
      </c>
      <c r="H17" s="38">
        <v>0</v>
      </c>
      <c r="I17" s="38">
        <v>57592827.009999998</v>
      </c>
      <c r="J17" s="38">
        <f t="shared" si="3"/>
        <v>98.573955300865322</v>
      </c>
      <c r="K17" s="2"/>
    </row>
    <row r="18" spans="1:11" ht="30.75" customHeight="1" outlineLevel="4" x14ac:dyDescent="0.3">
      <c r="A18" s="35" t="s">
        <v>200</v>
      </c>
      <c r="B18" s="36">
        <f t="shared" si="0"/>
        <v>663572.69999999995</v>
      </c>
      <c r="C18" s="37">
        <v>0</v>
      </c>
      <c r="D18" s="37">
        <v>663572.69999999995</v>
      </c>
      <c r="E18" s="37">
        <f>G18+I18</f>
        <v>663572.69999999995</v>
      </c>
      <c r="F18" s="38">
        <f t="shared" si="1"/>
        <v>100</v>
      </c>
      <c r="G18" s="38">
        <v>0</v>
      </c>
      <c r="H18" s="38">
        <v>0</v>
      </c>
      <c r="I18" s="38">
        <v>663572.69999999995</v>
      </c>
      <c r="J18" s="38">
        <f t="shared" si="3"/>
        <v>100</v>
      </c>
      <c r="K18" s="2"/>
    </row>
    <row r="19" spans="1:11" ht="27.6" outlineLevel="5" x14ac:dyDescent="0.3">
      <c r="A19" s="31" t="s">
        <v>17</v>
      </c>
      <c r="B19" s="32">
        <f t="shared" si="0"/>
        <v>214493796.60000002</v>
      </c>
      <c r="C19" s="33">
        <f>C20+C21+C23+C24+C25+C27+C26+C22</f>
        <v>58216726.68</v>
      </c>
      <c r="D19" s="33">
        <f>D20+D21+D23+D24+D25+D27+D26</f>
        <v>156277069.92000002</v>
      </c>
      <c r="E19" s="33">
        <f t="shared" si="4"/>
        <v>211099704.35000002</v>
      </c>
      <c r="F19" s="34">
        <f t="shared" si="1"/>
        <v>98.417626848048428</v>
      </c>
      <c r="G19" s="34">
        <f>G20+G21+G23+G24+G25+G27+G22</f>
        <v>56887417.020000003</v>
      </c>
      <c r="H19" s="34">
        <f t="shared" si="2"/>
        <v>97.716619027196742</v>
      </c>
      <c r="I19" s="34">
        <f>I20+I21+I23+I24+I25+I27+I26</f>
        <v>154212287.33000001</v>
      </c>
      <c r="J19" s="34">
        <f t="shared" si="3"/>
        <v>98.678768042517689</v>
      </c>
      <c r="K19" s="2"/>
    </row>
    <row r="20" spans="1:11" ht="32.4" customHeight="1" outlineLevel="6" x14ac:dyDescent="0.3">
      <c r="A20" s="35" t="s">
        <v>18</v>
      </c>
      <c r="B20" s="36">
        <f t="shared" si="0"/>
        <v>186204</v>
      </c>
      <c r="C20" s="37">
        <v>186204</v>
      </c>
      <c r="D20" s="37">
        <v>0</v>
      </c>
      <c r="E20" s="37">
        <f t="shared" si="4"/>
        <v>186204</v>
      </c>
      <c r="F20" s="38">
        <f t="shared" si="1"/>
        <v>100</v>
      </c>
      <c r="G20" s="38">
        <v>186204</v>
      </c>
      <c r="H20" s="38">
        <f t="shared" si="2"/>
        <v>100</v>
      </c>
      <c r="I20" s="38">
        <v>0</v>
      </c>
      <c r="J20" s="38">
        <v>0</v>
      </c>
      <c r="K20" s="2"/>
    </row>
    <row r="21" spans="1:11" ht="31.8" customHeight="1" outlineLevel="7" x14ac:dyDescent="0.3">
      <c r="A21" s="35" t="s">
        <v>20</v>
      </c>
      <c r="B21" s="36">
        <f t="shared" si="0"/>
        <v>57975612.68</v>
      </c>
      <c r="C21" s="37">
        <v>57975612.68</v>
      </c>
      <c r="D21" s="37">
        <v>0</v>
      </c>
      <c r="E21" s="37">
        <f t="shared" si="4"/>
        <v>56664068.020000003</v>
      </c>
      <c r="F21" s="38">
        <f t="shared" si="1"/>
        <v>97.737764899115163</v>
      </c>
      <c r="G21" s="38">
        <v>56664068.020000003</v>
      </c>
      <c r="H21" s="38">
        <f t="shared" si="2"/>
        <v>97.737764899115163</v>
      </c>
      <c r="I21" s="38">
        <v>0</v>
      </c>
      <c r="J21" s="38">
        <v>0</v>
      </c>
      <c r="K21" s="2"/>
    </row>
    <row r="22" spans="1:11" ht="69" outlineLevel="7" x14ac:dyDescent="0.3">
      <c r="A22" s="35" t="s">
        <v>220</v>
      </c>
      <c r="B22" s="36">
        <f t="shared" si="0"/>
        <v>54910</v>
      </c>
      <c r="C22" s="37">
        <v>54910</v>
      </c>
      <c r="D22" s="37">
        <v>0</v>
      </c>
      <c r="E22" s="37">
        <f t="shared" si="4"/>
        <v>37145</v>
      </c>
      <c r="F22" s="38">
        <f t="shared" si="1"/>
        <v>67.64705882352942</v>
      </c>
      <c r="G22" s="38">
        <v>37145</v>
      </c>
      <c r="H22" s="38">
        <f t="shared" si="2"/>
        <v>67.64705882352942</v>
      </c>
      <c r="I22" s="38">
        <v>0</v>
      </c>
      <c r="J22" s="38">
        <v>0</v>
      </c>
      <c r="K22" s="2"/>
    </row>
    <row r="23" spans="1:11" ht="40.5" customHeight="1" outlineLevel="2" x14ac:dyDescent="0.3">
      <c r="A23" s="35" t="s">
        <v>21</v>
      </c>
      <c r="B23" s="36">
        <f t="shared" si="0"/>
        <v>14354201.560000001</v>
      </c>
      <c r="C23" s="37">
        <v>0</v>
      </c>
      <c r="D23" s="37">
        <v>14354201.560000001</v>
      </c>
      <c r="E23" s="37">
        <f t="shared" si="4"/>
        <v>13895096.550000001</v>
      </c>
      <c r="F23" s="38">
        <f t="shared" si="1"/>
        <v>96.801598416456955</v>
      </c>
      <c r="G23" s="38">
        <v>0</v>
      </c>
      <c r="H23" s="38">
        <v>0</v>
      </c>
      <c r="I23" s="38">
        <v>13895096.550000001</v>
      </c>
      <c r="J23" s="38">
        <f t="shared" si="3"/>
        <v>96.801598416456955</v>
      </c>
      <c r="K23" s="2"/>
    </row>
    <row r="24" spans="1:11" ht="65.400000000000006" customHeight="1" outlineLevel="3" x14ac:dyDescent="0.3">
      <c r="A24" s="35" t="s">
        <v>22</v>
      </c>
      <c r="B24" s="36">
        <f t="shared" si="0"/>
        <v>131997586</v>
      </c>
      <c r="C24" s="37">
        <v>0</v>
      </c>
      <c r="D24" s="37">
        <v>131997586</v>
      </c>
      <c r="E24" s="37">
        <f t="shared" si="4"/>
        <v>130509573.42</v>
      </c>
      <c r="F24" s="38">
        <f t="shared" si="1"/>
        <v>98.872697126445928</v>
      </c>
      <c r="G24" s="38">
        <v>0</v>
      </c>
      <c r="H24" s="38">
        <v>0</v>
      </c>
      <c r="I24" s="38">
        <v>130509573.42</v>
      </c>
      <c r="J24" s="38">
        <f t="shared" si="3"/>
        <v>98.872697126445928</v>
      </c>
      <c r="K24" s="2"/>
    </row>
    <row r="25" spans="1:11" ht="62.4" customHeight="1" outlineLevel="4" x14ac:dyDescent="0.3">
      <c r="A25" s="39" t="s">
        <v>23</v>
      </c>
      <c r="B25" s="36">
        <f t="shared" si="0"/>
        <v>2567650</v>
      </c>
      <c r="C25" s="37">
        <v>0</v>
      </c>
      <c r="D25" s="37">
        <v>2567650</v>
      </c>
      <c r="E25" s="37">
        <f t="shared" si="4"/>
        <v>2548200</v>
      </c>
      <c r="F25" s="38">
        <f t="shared" si="1"/>
        <v>99.242498004011452</v>
      </c>
      <c r="G25" s="38">
        <v>0</v>
      </c>
      <c r="H25" s="38">
        <v>0</v>
      </c>
      <c r="I25" s="38">
        <v>2548200</v>
      </c>
      <c r="J25" s="38">
        <f t="shared" si="3"/>
        <v>99.242498004011452</v>
      </c>
      <c r="K25" s="2"/>
    </row>
    <row r="26" spans="1:11" ht="37.200000000000003" customHeight="1" outlineLevel="4" x14ac:dyDescent="0.3">
      <c r="A26" s="39" t="s">
        <v>206</v>
      </c>
      <c r="B26" s="36">
        <f t="shared" si="0"/>
        <v>468442.36</v>
      </c>
      <c r="C26" s="37">
        <v>0</v>
      </c>
      <c r="D26" s="37">
        <v>468442.36</v>
      </c>
      <c r="E26" s="37">
        <f t="shared" si="4"/>
        <v>468442.36</v>
      </c>
      <c r="F26" s="38">
        <f t="shared" si="1"/>
        <v>100</v>
      </c>
      <c r="G26" s="38">
        <v>0</v>
      </c>
      <c r="H26" s="38">
        <v>0</v>
      </c>
      <c r="I26" s="38">
        <v>468442.36</v>
      </c>
      <c r="J26" s="38">
        <f t="shared" si="3"/>
        <v>100</v>
      </c>
      <c r="K26" s="2"/>
    </row>
    <row r="27" spans="1:11" ht="61.2" customHeight="1" outlineLevel="4" x14ac:dyDescent="0.3">
      <c r="A27" s="39" t="s">
        <v>24</v>
      </c>
      <c r="B27" s="36">
        <f t="shared" si="0"/>
        <v>6889190</v>
      </c>
      <c r="C27" s="37">
        <v>0</v>
      </c>
      <c r="D27" s="37">
        <v>6889190</v>
      </c>
      <c r="E27" s="37">
        <f t="shared" si="4"/>
        <v>6790975</v>
      </c>
      <c r="F27" s="38">
        <f>E27/B27*100</f>
        <v>98.574360701330633</v>
      </c>
      <c r="G27" s="38">
        <v>0</v>
      </c>
      <c r="H27" s="38">
        <v>0</v>
      </c>
      <c r="I27" s="38">
        <v>6790975</v>
      </c>
      <c r="J27" s="38">
        <f t="shared" si="3"/>
        <v>98.574360701330633</v>
      </c>
      <c r="K27" s="2"/>
    </row>
    <row r="28" spans="1:11" ht="30.6" customHeight="1" outlineLevel="4" x14ac:dyDescent="0.3">
      <c r="A28" s="40" t="s">
        <v>25</v>
      </c>
      <c r="B28" s="32">
        <f t="shared" si="0"/>
        <v>3465995</v>
      </c>
      <c r="C28" s="33">
        <f>C30+C31+C29+C32+C33+C34+C35</f>
        <v>2169434.7999999998</v>
      </c>
      <c r="D28" s="33">
        <f>D30+D31+D29+D32+D33+D34+D35</f>
        <v>1296560.2</v>
      </c>
      <c r="E28" s="33">
        <f t="shared" si="4"/>
        <v>3465995</v>
      </c>
      <c r="F28" s="34">
        <f t="shared" si="1"/>
        <v>100</v>
      </c>
      <c r="G28" s="34">
        <f>G30+G31+G29+G32+G33+G34+G35</f>
        <v>2169434.7999999998</v>
      </c>
      <c r="H28" s="34">
        <f t="shared" si="2"/>
        <v>100</v>
      </c>
      <c r="I28" s="34">
        <f>I30+I31+I29+I32+I33+I34+I35</f>
        <v>1296560.2</v>
      </c>
      <c r="J28" s="34">
        <f t="shared" si="3"/>
        <v>100</v>
      </c>
      <c r="K28" s="2"/>
    </row>
    <row r="29" spans="1:11" s="22" customFormat="1" ht="30" customHeight="1" outlineLevel="4" x14ac:dyDescent="0.3">
      <c r="A29" s="39" t="s">
        <v>207</v>
      </c>
      <c r="B29" s="36">
        <f>C29+D29</f>
        <v>257335</v>
      </c>
      <c r="C29" s="37">
        <v>257335</v>
      </c>
      <c r="D29" s="37">
        <v>0</v>
      </c>
      <c r="E29" s="37">
        <f>G29+I29</f>
        <v>257335</v>
      </c>
      <c r="F29" s="38">
        <f t="shared" si="1"/>
        <v>100</v>
      </c>
      <c r="G29" s="38">
        <v>257335</v>
      </c>
      <c r="H29" s="34">
        <f t="shared" si="2"/>
        <v>100</v>
      </c>
      <c r="I29" s="38">
        <v>0</v>
      </c>
      <c r="J29" s="34">
        <v>0</v>
      </c>
      <c r="K29" s="21"/>
    </row>
    <row r="30" spans="1:11" ht="40.200000000000003" customHeight="1" outlineLevel="4" x14ac:dyDescent="0.3">
      <c r="A30" s="39" t="s">
        <v>26</v>
      </c>
      <c r="B30" s="36">
        <f t="shared" si="0"/>
        <v>1296560.2</v>
      </c>
      <c r="C30" s="37">
        <v>0</v>
      </c>
      <c r="D30" s="37">
        <v>1296560.2</v>
      </c>
      <c r="E30" s="37">
        <f t="shared" si="4"/>
        <v>1296560.2</v>
      </c>
      <c r="F30" s="38">
        <f t="shared" si="1"/>
        <v>100</v>
      </c>
      <c r="G30" s="38">
        <v>0</v>
      </c>
      <c r="H30" s="38">
        <v>0</v>
      </c>
      <c r="I30" s="38">
        <v>1296560.2</v>
      </c>
      <c r="J30" s="38">
        <f t="shared" si="3"/>
        <v>100</v>
      </c>
      <c r="K30" s="2"/>
    </row>
    <row r="31" spans="1:11" ht="36.6" customHeight="1" outlineLevel="4" x14ac:dyDescent="0.3">
      <c r="A31" s="39" t="s">
        <v>27</v>
      </c>
      <c r="B31" s="36">
        <f t="shared" si="0"/>
        <v>40099.800000000003</v>
      </c>
      <c r="C31" s="37">
        <v>40099.800000000003</v>
      </c>
      <c r="D31" s="37">
        <v>0</v>
      </c>
      <c r="E31" s="37">
        <f t="shared" si="4"/>
        <v>40099.800000000003</v>
      </c>
      <c r="F31" s="38">
        <f t="shared" si="1"/>
        <v>100</v>
      </c>
      <c r="G31" s="38">
        <v>40099.800000000003</v>
      </c>
      <c r="H31" s="38">
        <f t="shared" si="2"/>
        <v>100</v>
      </c>
      <c r="I31" s="38">
        <v>0</v>
      </c>
      <c r="J31" s="38">
        <v>0</v>
      </c>
      <c r="K31" s="2"/>
    </row>
    <row r="32" spans="1:11" ht="27.75" customHeight="1" outlineLevel="4" x14ac:dyDescent="0.3">
      <c r="A32" s="39" t="s">
        <v>208</v>
      </c>
      <c r="B32" s="36">
        <f t="shared" si="0"/>
        <v>154000</v>
      </c>
      <c r="C32" s="37">
        <v>154000</v>
      </c>
      <c r="D32" s="37">
        <v>0</v>
      </c>
      <c r="E32" s="37">
        <f t="shared" si="4"/>
        <v>154000</v>
      </c>
      <c r="F32" s="38">
        <f t="shared" si="1"/>
        <v>100</v>
      </c>
      <c r="G32" s="38">
        <v>154000</v>
      </c>
      <c r="H32" s="38">
        <f t="shared" si="2"/>
        <v>100</v>
      </c>
      <c r="I32" s="38">
        <v>0</v>
      </c>
      <c r="J32" s="38">
        <v>0</v>
      </c>
      <c r="K32" s="2"/>
    </row>
    <row r="33" spans="1:11" ht="27.75" customHeight="1" outlineLevel="4" x14ac:dyDescent="0.3">
      <c r="A33" s="39" t="s">
        <v>209</v>
      </c>
      <c r="B33" s="36">
        <f t="shared" si="0"/>
        <v>352000</v>
      </c>
      <c r="C33" s="37">
        <v>352000</v>
      </c>
      <c r="D33" s="37">
        <v>0</v>
      </c>
      <c r="E33" s="37">
        <f t="shared" si="4"/>
        <v>352000</v>
      </c>
      <c r="F33" s="38">
        <f t="shared" si="1"/>
        <v>100</v>
      </c>
      <c r="G33" s="38">
        <v>352000</v>
      </c>
      <c r="H33" s="38">
        <f t="shared" si="2"/>
        <v>100</v>
      </c>
      <c r="I33" s="38">
        <v>0</v>
      </c>
      <c r="J33" s="38">
        <v>0</v>
      </c>
      <c r="K33" s="2"/>
    </row>
    <row r="34" spans="1:11" ht="27.75" customHeight="1" outlineLevel="4" x14ac:dyDescent="0.3">
      <c r="A34" s="39" t="s">
        <v>210</v>
      </c>
      <c r="B34" s="36">
        <f t="shared" si="0"/>
        <v>166000</v>
      </c>
      <c r="C34" s="37">
        <v>166000</v>
      </c>
      <c r="D34" s="37">
        <v>0</v>
      </c>
      <c r="E34" s="37">
        <f t="shared" si="4"/>
        <v>166000</v>
      </c>
      <c r="F34" s="38">
        <f t="shared" si="1"/>
        <v>100</v>
      </c>
      <c r="G34" s="38">
        <v>166000</v>
      </c>
      <c r="H34" s="38">
        <f t="shared" si="2"/>
        <v>100</v>
      </c>
      <c r="I34" s="38">
        <v>0</v>
      </c>
      <c r="J34" s="38">
        <v>0</v>
      </c>
      <c r="K34" s="2"/>
    </row>
    <row r="35" spans="1:11" ht="27.75" customHeight="1" outlineLevel="4" x14ac:dyDescent="0.3">
      <c r="A35" s="39" t="s">
        <v>211</v>
      </c>
      <c r="B35" s="36">
        <f t="shared" si="0"/>
        <v>1200000</v>
      </c>
      <c r="C35" s="37">
        <v>1200000</v>
      </c>
      <c r="D35" s="37">
        <v>0</v>
      </c>
      <c r="E35" s="37">
        <f t="shared" si="4"/>
        <v>1200000</v>
      </c>
      <c r="F35" s="38">
        <f t="shared" si="1"/>
        <v>100</v>
      </c>
      <c r="G35" s="38">
        <v>1200000</v>
      </c>
      <c r="H35" s="38">
        <f t="shared" si="2"/>
        <v>100</v>
      </c>
      <c r="I35" s="38">
        <v>0</v>
      </c>
      <c r="J35" s="38">
        <v>0</v>
      </c>
      <c r="K35" s="2"/>
    </row>
    <row r="36" spans="1:11" ht="27" customHeight="1" outlineLevel="4" x14ac:dyDescent="0.3">
      <c r="A36" s="31" t="s">
        <v>28</v>
      </c>
      <c r="B36" s="32">
        <f t="shared" si="0"/>
        <v>840759.73</v>
      </c>
      <c r="C36" s="33">
        <f>C37</f>
        <v>840759.73</v>
      </c>
      <c r="D36" s="33">
        <f t="shared" ref="D36:I36" si="5">D37</f>
        <v>0</v>
      </c>
      <c r="E36" s="33">
        <f t="shared" si="4"/>
        <v>675864.77</v>
      </c>
      <c r="F36" s="34">
        <f t="shared" si="1"/>
        <v>80.387386060937999</v>
      </c>
      <c r="G36" s="34">
        <v>675864.77</v>
      </c>
      <c r="H36" s="34">
        <f t="shared" si="2"/>
        <v>80.387386060937999</v>
      </c>
      <c r="I36" s="34">
        <f t="shared" si="5"/>
        <v>0</v>
      </c>
      <c r="J36" s="38">
        <v>0</v>
      </c>
      <c r="K36" s="2"/>
    </row>
    <row r="37" spans="1:11" ht="42.6" customHeight="1" outlineLevel="4" x14ac:dyDescent="0.3">
      <c r="A37" s="39" t="s">
        <v>29</v>
      </c>
      <c r="B37" s="36">
        <f t="shared" si="0"/>
        <v>840759.73</v>
      </c>
      <c r="C37" s="37">
        <v>840759.73</v>
      </c>
      <c r="D37" s="37">
        <v>0</v>
      </c>
      <c r="E37" s="37">
        <f t="shared" si="4"/>
        <v>675864.77</v>
      </c>
      <c r="F37" s="38">
        <f t="shared" si="1"/>
        <v>80.387386060937999</v>
      </c>
      <c r="G37" s="38">
        <v>675864.77</v>
      </c>
      <c r="H37" s="38">
        <f t="shared" si="2"/>
        <v>80.387386060937999</v>
      </c>
      <c r="I37" s="38">
        <v>0</v>
      </c>
      <c r="J37" s="38">
        <v>0</v>
      </c>
      <c r="K37" s="2"/>
    </row>
    <row r="38" spans="1:11" ht="34.950000000000003" customHeight="1" outlineLevel="4" x14ac:dyDescent="0.3">
      <c r="A38" s="40" t="s">
        <v>30</v>
      </c>
      <c r="B38" s="32">
        <f t="shared" si="0"/>
        <v>237693240.09</v>
      </c>
      <c r="C38" s="33">
        <f>C39+C40</f>
        <v>2803763.8</v>
      </c>
      <c r="D38" s="33">
        <f t="shared" ref="D38:I38" si="6">D39+D40</f>
        <v>234889476.28999999</v>
      </c>
      <c r="E38" s="33">
        <f t="shared" si="4"/>
        <v>236170716.95999998</v>
      </c>
      <c r="F38" s="34">
        <f t="shared" si="1"/>
        <v>99.359458801006056</v>
      </c>
      <c r="G38" s="34">
        <f t="shared" si="6"/>
        <v>1860828.04</v>
      </c>
      <c r="H38" s="34">
        <f t="shared" si="2"/>
        <v>66.368930221582872</v>
      </c>
      <c r="I38" s="34">
        <f t="shared" si="6"/>
        <v>234309888.91999999</v>
      </c>
      <c r="J38" s="34">
        <f t="shared" si="3"/>
        <v>99.753251027183339</v>
      </c>
      <c r="K38" s="2"/>
    </row>
    <row r="39" spans="1:11" ht="52.95" customHeight="1" outlineLevel="4" x14ac:dyDescent="0.3">
      <c r="A39" s="35" t="s">
        <v>31</v>
      </c>
      <c r="B39" s="41">
        <f t="shared" si="0"/>
        <v>236124478.09</v>
      </c>
      <c r="C39" s="38">
        <v>2803763.8</v>
      </c>
      <c r="D39" s="42">
        <v>233320714.28999999</v>
      </c>
      <c r="E39" s="37">
        <f t="shared" si="4"/>
        <v>235181542.32999998</v>
      </c>
      <c r="F39" s="38">
        <f t="shared" si="1"/>
        <v>99.600661580016023</v>
      </c>
      <c r="G39" s="38">
        <v>1860828.04</v>
      </c>
      <c r="H39" s="38">
        <f t="shared" si="2"/>
        <v>66.368930221582872</v>
      </c>
      <c r="I39" s="38">
        <v>233320714.28999999</v>
      </c>
      <c r="J39" s="38">
        <f t="shared" si="3"/>
        <v>100</v>
      </c>
      <c r="K39" s="2"/>
    </row>
    <row r="40" spans="1:11" ht="59.4" customHeight="1" outlineLevel="4" x14ac:dyDescent="0.3">
      <c r="A40" s="39" t="s">
        <v>32</v>
      </c>
      <c r="B40" s="36">
        <f t="shared" si="0"/>
        <v>1568762</v>
      </c>
      <c r="C40" s="37">
        <v>0</v>
      </c>
      <c r="D40" s="43">
        <v>1568762</v>
      </c>
      <c r="E40" s="37">
        <f t="shared" si="4"/>
        <v>989174.63</v>
      </c>
      <c r="F40" s="38">
        <f t="shared" si="1"/>
        <v>63.054474164978501</v>
      </c>
      <c r="G40" s="38">
        <v>0</v>
      </c>
      <c r="H40" s="38">
        <v>0</v>
      </c>
      <c r="I40" s="38">
        <v>989174.63</v>
      </c>
      <c r="J40" s="38">
        <f t="shared" si="3"/>
        <v>63.054474164978501</v>
      </c>
      <c r="K40" s="2"/>
    </row>
    <row r="41" spans="1:11" ht="27.75" customHeight="1" outlineLevel="5" x14ac:dyDescent="0.3">
      <c r="A41" s="40" t="s">
        <v>33</v>
      </c>
      <c r="B41" s="32">
        <f t="shared" si="0"/>
        <v>33713010.229999997</v>
      </c>
      <c r="C41" s="33">
        <f>C42+C43</f>
        <v>33261354.419999998</v>
      </c>
      <c r="D41" s="44">
        <f>D42+D43+D44</f>
        <v>451655.81</v>
      </c>
      <c r="E41" s="33">
        <f t="shared" si="4"/>
        <v>33152155.209999997</v>
      </c>
      <c r="F41" s="34">
        <f t="shared" si="1"/>
        <v>98.336384036389262</v>
      </c>
      <c r="G41" s="34">
        <f>G42+G43</f>
        <v>32700499.399999999</v>
      </c>
      <c r="H41" s="34">
        <f t="shared" si="2"/>
        <v>98.313793801304854</v>
      </c>
      <c r="I41" s="34">
        <f>I42+I43+I44</f>
        <v>451655.81</v>
      </c>
      <c r="J41" s="38">
        <f t="shared" si="3"/>
        <v>100</v>
      </c>
      <c r="K41" s="2"/>
    </row>
    <row r="42" spans="1:11" ht="27.6" outlineLevel="6" x14ac:dyDescent="0.3">
      <c r="A42" s="39" t="s">
        <v>34</v>
      </c>
      <c r="B42" s="32">
        <f t="shared" si="0"/>
        <v>587195.82999999996</v>
      </c>
      <c r="C42" s="37">
        <v>587195.82999999996</v>
      </c>
      <c r="D42" s="45">
        <v>0</v>
      </c>
      <c r="E42" s="37">
        <f t="shared" si="4"/>
        <v>519690.13</v>
      </c>
      <c r="F42" s="38">
        <f t="shared" si="1"/>
        <v>88.503716043078853</v>
      </c>
      <c r="G42" s="38">
        <v>519690.13</v>
      </c>
      <c r="H42" s="38">
        <f t="shared" si="2"/>
        <v>88.503716043078853</v>
      </c>
      <c r="I42" s="38">
        <v>0</v>
      </c>
      <c r="J42" s="38">
        <v>0</v>
      </c>
      <c r="K42" s="2"/>
    </row>
    <row r="43" spans="1:11" ht="27.6" outlineLevel="7" x14ac:dyDescent="0.3">
      <c r="A43" s="39" t="s">
        <v>35</v>
      </c>
      <c r="B43" s="36">
        <f t="shared" si="0"/>
        <v>32674158.59</v>
      </c>
      <c r="C43" s="46">
        <v>32674158.59</v>
      </c>
      <c r="D43" s="47">
        <v>0</v>
      </c>
      <c r="E43" s="48">
        <f t="shared" si="4"/>
        <v>32180809.27</v>
      </c>
      <c r="F43" s="38">
        <f t="shared" si="1"/>
        <v>98.490093268534878</v>
      </c>
      <c r="G43" s="38">
        <v>32180809.27</v>
      </c>
      <c r="H43" s="38">
        <f t="shared" si="2"/>
        <v>98.490093268534878</v>
      </c>
      <c r="I43" s="38">
        <v>0</v>
      </c>
      <c r="J43" s="38">
        <v>0</v>
      </c>
      <c r="K43" s="2"/>
    </row>
    <row r="44" spans="1:11" ht="41.4" outlineLevel="7" x14ac:dyDescent="0.3">
      <c r="A44" s="39" t="s">
        <v>215</v>
      </c>
      <c r="B44" s="36">
        <f t="shared" si="0"/>
        <v>451655.81</v>
      </c>
      <c r="C44" s="37">
        <v>0</v>
      </c>
      <c r="D44" s="43">
        <v>451655.81</v>
      </c>
      <c r="E44" s="37">
        <f t="shared" si="4"/>
        <v>451655.81</v>
      </c>
      <c r="F44" s="38">
        <f t="shared" si="1"/>
        <v>100</v>
      </c>
      <c r="G44" s="38">
        <v>0</v>
      </c>
      <c r="H44" s="38">
        <v>0</v>
      </c>
      <c r="I44" s="38">
        <v>451655.81</v>
      </c>
      <c r="J44" s="38">
        <f>I44/D44*100</f>
        <v>100</v>
      </c>
      <c r="K44" s="2"/>
    </row>
    <row r="45" spans="1:11" ht="40.950000000000003" customHeight="1" outlineLevel="6" x14ac:dyDescent="0.3">
      <c r="A45" s="40" t="s">
        <v>36</v>
      </c>
      <c r="B45" s="49">
        <f t="shared" si="0"/>
        <v>21019239</v>
      </c>
      <c r="C45" s="50">
        <f>C46+C47</f>
        <v>20688873.649999999</v>
      </c>
      <c r="D45" s="50">
        <f>D46+D47</f>
        <v>330365.34999999998</v>
      </c>
      <c r="E45" s="50">
        <f t="shared" si="4"/>
        <v>20928579.790000003</v>
      </c>
      <c r="F45" s="51">
        <f t="shared" si="1"/>
        <v>99.568684622692587</v>
      </c>
      <c r="G45" s="51">
        <f>G46+G47</f>
        <v>20598214.440000001</v>
      </c>
      <c r="H45" s="51">
        <f t="shared" si="2"/>
        <v>99.561797265845854</v>
      </c>
      <c r="I45" s="51">
        <f>I46+I47</f>
        <v>330365.34999999998</v>
      </c>
      <c r="J45" s="38">
        <f>I45/D45*100</f>
        <v>100</v>
      </c>
      <c r="K45" s="2"/>
    </row>
    <row r="46" spans="1:11" ht="41.4" outlineLevel="7" x14ac:dyDescent="0.3">
      <c r="A46" s="52" t="s">
        <v>37</v>
      </c>
      <c r="B46" s="53">
        <f t="shared" si="0"/>
        <v>20688873.649999999</v>
      </c>
      <c r="C46" s="54">
        <v>20688873.649999999</v>
      </c>
      <c r="D46" s="47">
        <v>0</v>
      </c>
      <c r="E46" s="54">
        <f t="shared" si="4"/>
        <v>20598214.440000001</v>
      </c>
      <c r="F46" s="55">
        <f t="shared" si="1"/>
        <v>99.561797265845854</v>
      </c>
      <c r="G46" s="55">
        <v>20598214.440000001</v>
      </c>
      <c r="H46" s="55">
        <f t="shared" si="2"/>
        <v>99.561797265845854</v>
      </c>
      <c r="I46" s="55">
        <v>0</v>
      </c>
      <c r="J46" s="56">
        <v>0</v>
      </c>
      <c r="K46" s="2"/>
    </row>
    <row r="47" spans="1:11" ht="42.6" customHeight="1" outlineLevel="7" x14ac:dyDescent="0.3">
      <c r="A47" s="52" t="s">
        <v>216</v>
      </c>
      <c r="B47" s="53">
        <f t="shared" si="0"/>
        <v>330365.34999999998</v>
      </c>
      <c r="C47" s="54">
        <v>0</v>
      </c>
      <c r="D47" s="47">
        <v>330365.34999999998</v>
      </c>
      <c r="E47" s="54">
        <f t="shared" si="4"/>
        <v>330365.34999999998</v>
      </c>
      <c r="F47" s="55">
        <f t="shared" si="1"/>
        <v>100</v>
      </c>
      <c r="G47" s="55">
        <v>0</v>
      </c>
      <c r="H47" s="55">
        <v>0</v>
      </c>
      <c r="I47" s="55">
        <v>330365.34999999998</v>
      </c>
      <c r="J47" s="56">
        <f>I47/E47*100</f>
        <v>100</v>
      </c>
      <c r="K47" s="2"/>
    </row>
    <row r="48" spans="1:11" s="19" customFormat="1" ht="27.6" outlineLevel="7" x14ac:dyDescent="0.3">
      <c r="A48" s="57" t="s">
        <v>203</v>
      </c>
      <c r="B48" s="58">
        <f>B49+B50</f>
        <v>650000</v>
      </c>
      <c r="C48" s="59">
        <f>C49+C50</f>
        <v>650000</v>
      </c>
      <c r="D48" s="60">
        <f>D49+D50</f>
        <v>0</v>
      </c>
      <c r="E48" s="60">
        <f t="shared" ref="E48:J48" si="7">E49+E50</f>
        <v>650000</v>
      </c>
      <c r="F48" s="55">
        <f t="shared" si="1"/>
        <v>100</v>
      </c>
      <c r="G48" s="60">
        <f t="shared" si="7"/>
        <v>650000</v>
      </c>
      <c r="H48" s="55">
        <f t="shared" si="2"/>
        <v>100</v>
      </c>
      <c r="I48" s="60">
        <f t="shared" si="7"/>
        <v>0</v>
      </c>
      <c r="J48" s="60">
        <f t="shared" si="7"/>
        <v>0</v>
      </c>
      <c r="K48" s="20"/>
    </row>
    <row r="49" spans="1:11" ht="30" customHeight="1" outlineLevel="7" x14ac:dyDescent="0.3">
      <c r="A49" s="61" t="s">
        <v>201</v>
      </c>
      <c r="B49" s="62">
        <f t="shared" ref="B49:B57" si="8">C49+D49</f>
        <v>100000</v>
      </c>
      <c r="C49" s="63">
        <v>100000</v>
      </c>
      <c r="D49" s="64">
        <v>0</v>
      </c>
      <c r="E49" s="63">
        <f t="shared" ref="E49:E58" si="9">G49+I49</f>
        <v>100000</v>
      </c>
      <c r="F49" s="55">
        <f t="shared" si="1"/>
        <v>100</v>
      </c>
      <c r="G49" s="65">
        <v>100000</v>
      </c>
      <c r="H49" s="55">
        <f t="shared" si="2"/>
        <v>100</v>
      </c>
      <c r="I49" s="65">
        <v>0</v>
      </c>
      <c r="J49" s="56">
        <v>0</v>
      </c>
      <c r="K49" s="2"/>
    </row>
    <row r="50" spans="1:11" ht="32.4" customHeight="1" outlineLevel="7" x14ac:dyDescent="0.3">
      <c r="A50" s="66" t="s">
        <v>202</v>
      </c>
      <c r="B50" s="62">
        <f t="shared" si="8"/>
        <v>550000</v>
      </c>
      <c r="C50" s="63">
        <v>550000</v>
      </c>
      <c r="D50" s="64">
        <v>0</v>
      </c>
      <c r="E50" s="63">
        <f t="shared" si="9"/>
        <v>550000</v>
      </c>
      <c r="F50" s="55">
        <f t="shared" si="1"/>
        <v>100</v>
      </c>
      <c r="G50" s="65">
        <v>550000</v>
      </c>
      <c r="H50" s="55">
        <f t="shared" si="2"/>
        <v>100</v>
      </c>
      <c r="I50" s="65">
        <v>0</v>
      </c>
      <c r="J50" s="67">
        <v>0</v>
      </c>
      <c r="K50" s="2"/>
    </row>
    <row r="51" spans="1:11" s="19" customFormat="1" ht="55.2" outlineLevel="7" x14ac:dyDescent="0.3">
      <c r="A51" s="68" t="s">
        <v>212</v>
      </c>
      <c r="B51" s="69">
        <f t="shared" si="8"/>
        <v>155000</v>
      </c>
      <c r="C51" s="70">
        <f>C52</f>
        <v>155000</v>
      </c>
      <c r="D51" s="71">
        <f>D52</f>
        <v>0</v>
      </c>
      <c r="E51" s="70">
        <f t="shared" si="9"/>
        <v>155000</v>
      </c>
      <c r="F51" s="55">
        <f t="shared" si="1"/>
        <v>100</v>
      </c>
      <c r="G51" s="72">
        <f>G52</f>
        <v>155000</v>
      </c>
      <c r="H51" s="55">
        <f t="shared" si="2"/>
        <v>100</v>
      </c>
      <c r="I51" s="72">
        <f>I52</f>
        <v>0</v>
      </c>
      <c r="J51" s="67">
        <v>0</v>
      </c>
      <c r="K51" s="20"/>
    </row>
    <row r="52" spans="1:11" ht="41.4" outlineLevel="7" x14ac:dyDescent="0.3">
      <c r="A52" s="66" t="s">
        <v>213</v>
      </c>
      <c r="B52" s="62">
        <f t="shared" si="8"/>
        <v>155000</v>
      </c>
      <c r="C52" s="63">
        <v>155000</v>
      </c>
      <c r="D52" s="64">
        <v>0</v>
      </c>
      <c r="E52" s="63">
        <f t="shared" si="9"/>
        <v>155000</v>
      </c>
      <c r="F52" s="55">
        <f t="shared" si="1"/>
        <v>100</v>
      </c>
      <c r="G52" s="65">
        <v>155000</v>
      </c>
      <c r="H52" s="55">
        <f t="shared" si="2"/>
        <v>100</v>
      </c>
      <c r="I52" s="65">
        <v>0</v>
      </c>
      <c r="J52" s="67">
        <v>0</v>
      </c>
      <c r="K52" s="2"/>
    </row>
    <row r="53" spans="1:11" s="19" customFormat="1" ht="27.6" outlineLevel="7" x14ac:dyDescent="0.3">
      <c r="A53" s="73" t="s">
        <v>204</v>
      </c>
      <c r="B53" s="58">
        <f>C53+D53</f>
        <v>323200</v>
      </c>
      <c r="C53" s="59">
        <f>C54+C55</f>
        <v>323200</v>
      </c>
      <c r="D53" s="60">
        <f>D54+D57</f>
        <v>0</v>
      </c>
      <c r="E53" s="59">
        <f t="shared" si="9"/>
        <v>304040</v>
      </c>
      <c r="F53" s="55">
        <f t="shared" si="1"/>
        <v>94.071782178217816</v>
      </c>
      <c r="G53" s="74">
        <f>G54+G55</f>
        <v>304040</v>
      </c>
      <c r="H53" s="55">
        <f t="shared" si="2"/>
        <v>94.071782178217816</v>
      </c>
      <c r="I53" s="74">
        <f>I54+I57</f>
        <v>0</v>
      </c>
      <c r="J53" s="75">
        <v>0</v>
      </c>
      <c r="K53" s="20"/>
    </row>
    <row r="54" spans="1:11" ht="30.6" customHeight="1" outlineLevel="7" x14ac:dyDescent="0.3">
      <c r="A54" s="76" t="s">
        <v>205</v>
      </c>
      <c r="B54" s="53">
        <f t="shared" si="8"/>
        <v>180000</v>
      </c>
      <c r="C54" s="54">
        <v>180000</v>
      </c>
      <c r="D54" s="47">
        <f>D55+D57</f>
        <v>0</v>
      </c>
      <c r="E54" s="54">
        <f t="shared" si="9"/>
        <v>180000</v>
      </c>
      <c r="F54" s="55">
        <f t="shared" si="1"/>
        <v>100</v>
      </c>
      <c r="G54" s="55">
        <v>180000</v>
      </c>
      <c r="H54" s="55">
        <f t="shared" si="2"/>
        <v>100</v>
      </c>
      <c r="I54" s="55">
        <f>I55+I57</f>
        <v>0</v>
      </c>
      <c r="J54" s="67">
        <v>0</v>
      </c>
      <c r="K54" s="2"/>
    </row>
    <row r="55" spans="1:11" ht="30" customHeight="1" outlineLevel="7" x14ac:dyDescent="0.3">
      <c r="A55" s="76" t="s">
        <v>214</v>
      </c>
      <c r="B55" s="53">
        <f t="shared" si="8"/>
        <v>143200</v>
      </c>
      <c r="C55" s="54">
        <v>143200</v>
      </c>
      <c r="D55" s="47">
        <v>0</v>
      </c>
      <c r="E55" s="54">
        <f t="shared" si="9"/>
        <v>124040</v>
      </c>
      <c r="F55" s="55">
        <f t="shared" si="1"/>
        <v>86.620111731843579</v>
      </c>
      <c r="G55" s="55">
        <v>124040</v>
      </c>
      <c r="H55" s="55">
        <f t="shared" si="2"/>
        <v>86.620111731843579</v>
      </c>
      <c r="I55" s="55">
        <v>0</v>
      </c>
      <c r="J55" s="67">
        <v>0</v>
      </c>
      <c r="K55" s="2"/>
    </row>
    <row r="56" spans="1:11" ht="47.4" customHeight="1" outlineLevel="7" x14ac:dyDescent="0.3">
      <c r="A56" s="76" t="s">
        <v>221</v>
      </c>
      <c r="B56" s="53">
        <f>C56+D56</f>
        <v>110900</v>
      </c>
      <c r="C56" s="54">
        <f>C57</f>
        <v>110900</v>
      </c>
      <c r="D56" s="54">
        <f t="shared" ref="D56:E56" si="10">D57</f>
        <v>0</v>
      </c>
      <c r="E56" s="54">
        <f t="shared" si="10"/>
        <v>110900</v>
      </c>
      <c r="F56" s="55">
        <f t="shared" si="1"/>
        <v>100</v>
      </c>
      <c r="G56" s="65">
        <f>G57</f>
        <v>110900</v>
      </c>
      <c r="H56" s="55">
        <f t="shared" si="2"/>
        <v>100</v>
      </c>
      <c r="I56" s="65"/>
      <c r="J56" s="67">
        <v>0</v>
      </c>
      <c r="K56" s="2"/>
    </row>
    <row r="57" spans="1:11" ht="28.8" customHeight="1" outlineLevel="7" x14ac:dyDescent="0.3">
      <c r="A57" s="76" t="s">
        <v>222</v>
      </c>
      <c r="B57" s="53">
        <f t="shared" si="8"/>
        <v>110900</v>
      </c>
      <c r="C57" s="54">
        <v>110900</v>
      </c>
      <c r="D57" s="47">
        <v>0</v>
      </c>
      <c r="E57" s="63">
        <f t="shared" si="9"/>
        <v>110900</v>
      </c>
      <c r="F57" s="55">
        <f t="shared" si="1"/>
        <v>100</v>
      </c>
      <c r="G57" s="65">
        <v>110900</v>
      </c>
      <c r="H57" s="55">
        <f t="shared" si="2"/>
        <v>100</v>
      </c>
      <c r="I57" s="65">
        <v>0</v>
      </c>
      <c r="J57" s="67">
        <v>0</v>
      </c>
      <c r="K57" s="2"/>
    </row>
    <row r="58" spans="1:11" ht="41.4" outlineLevel="7" x14ac:dyDescent="0.3">
      <c r="A58" s="77" t="s">
        <v>38</v>
      </c>
      <c r="B58" s="78">
        <f t="shared" si="0"/>
        <v>2307654</v>
      </c>
      <c r="C58" s="79">
        <f>C59+C61+C63+C65+C67+C69</f>
        <v>2307654</v>
      </c>
      <c r="D58" s="79">
        <f>D59+D61+D63+D65+D67+D69</f>
        <v>0</v>
      </c>
      <c r="E58" s="54">
        <f t="shared" si="9"/>
        <v>2307654</v>
      </c>
      <c r="F58" s="80">
        <f t="shared" si="1"/>
        <v>100</v>
      </c>
      <c r="G58" s="80">
        <f>G59+G61+G63+G65+G67+G69</f>
        <v>2307654</v>
      </c>
      <c r="H58" s="80">
        <f t="shared" si="2"/>
        <v>100</v>
      </c>
      <c r="I58" s="80">
        <f>I59+I61+I63+I65+I67+I69</f>
        <v>0</v>
      </c>
      <c r="J58" s="80">
        <v>0</v>
      </c>
      <c r="K58" s="24"/>
    </row>
    <row r="59" spans="1:11" ht="27.6" outlineLevel="7" x14ac:dyDescent="0.3">
      <c r="A59" s="40" t="s">
        <v>40</v>
      </c>
      <c r="B59" s="32">
        <f t="shared" si="0"/>
        <v>1332677.5</v>
      </c>
      <c r="C59" s="81">
        <f>C60</f>
        <v>1332677.5</v>
      </c>
      <c r="D59" s="81">
        <f>D60</f>
        <v>0</v>
      </c>
      <c r="E59" s="82">
        <f t="shared" si="4"/>
        <v>1332677.5</v>
      </c>
      <c r="F59" s="83">
        <f t="shared" si="1"/>
        <v>100</v>
      </c>
      <c r="G59" s="84">
        <f t="shared" ref="G59:I59" si="11">G60</f>
        <v>1332677.5</v>
      </c>
      <c r="H59" s="83">
        <f t="shared" si="2"/>
        <v>100</v>
      </c>
      <c r="I59" s="84">
        <f t="shared" si="11"/>
        <v>0</v>
      </c>
      <c r="J59" s="83">
        <v>0</v>
      </c>
      <c r="K59" s="2"/>
    </row>
    <row r="60" spans="1:11" outlineLevel="7" x14ac:dyDescent="0.3">
      <c r="A60" s="39" t="s">
        <v>39</v>
      </c>
      <c r="B60" s="36">
        <f t="shared" si="0"/>
        <v>1332677.5</v>
      </c>
      <c r="C60" s="46">
        <v>1332677.5</v>
      </c>
      <c r="D60" s="47">
        <v>0</v>
      </c>
      <c r="E60" s="37">
        <f t="shared" si="4"/>
        <v>1332677.5</v>
      </c>
      <c r="F60" s="38">
        <f t="shared" si="1"/>
        <v>100</v>
      </c>
      <c r="G60" s="38">
        <v>1332677.5</v>
      </c>
      <c r="H60" s="38">
        <f t="shared" si="2"/>
        <v>100</v>
      </c>
      <c r="I60" s="38">
        <v>0</v>
      </c>
      <c r="J60" s="38">
        <v>0</v>
      </c>
      <c r="K60" s="2"/>
    </row>
    <row r="61" spans="1:11" ht="33.6" customHeight="1" outlineLevel="7" x14ac:dyDescent="0.3">
      <c r="A61" s="40" t="s">
        <v>188</v>
      </c>
      <c r="B61" s="32">
        <f>B62</f>
        <v>41080</v>
      </c>
      <c r="C61" s="81">
        <f>C62</f>
        <v>41080</v>
      </c>
      <c r="D61" s="81">
        <f t="shared" ref="D61:J61" si="12">D62</f>
        <v>0</v>
      </c>
      <c r="E61" s="81">
        <f t="shared" si="12"/>
        <v>41080</v>
      </c>
      <c r="F61" s="81">
        <f t="shared" si="12"/>
        <v>100</v>
      </c>
      <c r="G61" s="81">
        <f t="shared" si="12"/>
        <v>41080</v>
      </c>
      <c r="H61" s="81">
        <f t="shared" si="12"/>
        <v>100</v>
      </c>
      <c r="I61" s="81">
        <f t="shared" si="12"/>
        <v>0</v>
      </c>
      <c r="J61" s="81">
        <f t="shared" si="12"/>
        <v>0</v>
      </c>
      <c r="K61" s="2"/>
    </row>
    <row r="62" spans="1:11" ht="31.2" customHeight="1" outlineLevel="7" x14ac:dyDescent="0.3">
      <c r="A62" s="39" t="s">
        <v>189</v>
      </c>
      <c r="B62" s="36">
        <f>C62+D62</f>
        <v>41080</v>
      </c>
      <c r="C62" s="46">
        <v>41080</v>
      </c>
      <c r="D62" s="47">
        <v>0</v>
      </c>
      <c r="E62" s="48">
        <f>G62+I62</f>
        <v>41080</v>
      </c>
      <c r="F62" s="46">
        <f>E62/B62*100</f>
        <v>100</v>
      </c>
      <c r="G62" s="38">
        <v>41080</v>
      </c>
      <c r="H62" s="46">
        <f>G62/C62*100</f>
        <v>100</v>
      </c>
      <c r="I62" s="38">
        <v>0</v>
      </c>
      <c r="J62" s="46">
        <f>J67</f>
        <v>0</v>
      </c>
      <c r="K62" s="2"/>
    </row>
    <row r="63" spans="1:11" s="19" customFormat="1" ht="41.4" outlineLevel="7" x14ac:dyDescent="0.3">
      <c r="A63" s="40" t="s">
        <v>190</v>
      </c>
      <c r="B63" s="32">
        <f>C63+D63</f>
        <v>49630.7</v>
      </c>
      <c r="C63" s="81">
        <f>C64</f>
        <v>49630.7</v>
      </c>
      <c r="D63" s="60">
        <f>D64</f>
        <v>0</v>
      </c>
      <c r="E63" s="85">
        <f>G63+I63</f>
        <v>49630.7</v>
      </c>
      <c r="F63" s="46">
        <f t="shared" ref="F63:F69" si="13">E63/B63*100</f>
        <v>100</v>
      </c>
      <c r="G63" s="34">
        <f>G64</f>
        <v>49630.7</v>
      </c>
      <c r="H63" s="46">
        <f t="shared" ref="H63:H70" si="14">G63/C63*100</f>
        <v>100</v>
      </c>
      <c r="I63" s="34">
        <f>I64</f>
        <v>0</v>
      </c>
      <c r="J63" s="46">
        <f t="shared" ref="J63:J70" si="15">J68</f>
        <v>0</v>
      </c>
      <c r="K63" s="20"/>
    </row>
    <row r="64" spans="1:11" ht="27.6" outlineLevel="7" x14ac:dyDescent="0.3">
      <c r="A64" s="39" t="s">
        <v>191</v>
      </c>
      <c r="B64" s="32">
        <f t="shared" ref="B64:B70" si="16">C64+D64</f>
        <v>49630.7</v>
      </c>
      <c r="C64" s="46">
        <v>49630.7</v>
      </c>
      <c r="D64" s="47">
        <v>0</v>
      </c>
      <c r="E64" s="85">
        <f t="shared" ref="E64:E70" si="17">G64+I64</f>
        <v>49630.7</v>
      </c>
      <c r="F64" s="46">
        <f t="shared" si="13"/>
        <v>100</v>
      </c>
      <c r="G64" s="38">
        <v>49630.7</v>
      </c>
      <c r="H64" s="46">
        <f t="shared" si="14"/>
        <v>100</v>
      </c>
      <c r="I64" s="38">
        <v>0</v>
      </c>
      <c r="J64" s="46">
        <f t="shared" si="15"/>
        <v>0</v>
      </c>
      <c r="K64" s="2"/>
    </row>
    <row r="65" spans="1:11" s="19" customFormat="1" ht="41.4" outlineLevel="7" x14ac:dyDescent="0.3">
      <c r="A65" s="40" t="s">
        <v>192</v>
      </c>
      <c r="B65" s="32">
        <f t="shared" si="16"/>
        <v>305000.40000000002</v>
      </c>
      <c r="C65" s="81">
        <f>C66</f>
        <v>305000.40000000002</v>
      </c>
      <c r="D65" s="60">
        <f>D66</f>
        <v>0</v>
      </c>
      <c r="E65" s="85">
        <f t="shared" si="17"/>
        <v>305000.40000000002</v>
      </c>
      <c r="F65" s="46">
        <f t="shared" si="13"/>
        <v>100</v>
      </c>
      <c r="G65" s="34">
        <f>G66</f>
        <v>305000.40000000002</v>
      </c>
      <c r="H65" s="46">
        <f t="shared" si="14"/>
        <v>100</v>
      </c>
      <c r="I65" s="34">
        <f>I66</f>
        <v>0</v>
      </c>
      <c r="J65" s="46">
        <f t="shared" si="15"/>
        <v>0</v>
      </c>
      <c r="K65" s="20"/>
    </row>
    <row r="66" spans="1:11" ht="27.6" outlineLevel="7" x14ac:dyDescent="0.3">
      <c r="A66" s="39" t="s">
        <v>193</v>
      </c>
      <c r="B66" s="32">
        <f t="shared" si="16"/>
        <v>305000.40000000002</v>
      </c>
      <c r="C66" s="46">
        <v>305000.40000000002</v>
      </c>
      <c r="D66" s="47">
        <v>0</v>
      </c>
      <c r="E66" s="85">
        <f t="shared" si="17"/>
        <v>305000.40000000002</v>
      </c>
      <c r="F66" s="46">
        <f t="shared" si="13"/>
        <v>100</v>
      </c>
      <c r="G66" s="38">
        <v>305000.40000000002</v>
      </c>
      <c r="H66" s="46">
        <f t="shared" si="14"/>
        <v>100</v>
      </c>
      <c r="I66" s="38">
        <v>0</v>
      </c>
      <c r="J66" s="46">
        <v>0</v>
      </c>
      <c r="K66" s="2"/>
    </row>
    <row r="67" spans="1:11" s="19" customFormat="1" ht="27.6" outlineLevel="7" x14ac:dyDescent="0.3">
      <c r="A67" s="40" t="s">
        <v>194</v>
      </c>
      <c r="B67" s="32">
        <f t="shared" si="16"/>
        <v>357818.4</v>
      </c>
      <c r="C67" s="81">
        <f>C68</f>
        <v>357818.4</v>
      </c>
      <c r="D67" s="60">
        <f>D68</f>
        <v>0</v>
      </c>
      <c r="E67" s="85">
        <f t="shared" si="17"/>
        <v>357818.4</v>
      </c>
      <c r="F67" s="46">
        <f t="shared" si="13"/>
        <v>100</v>
      </c>
      <c r="G67" s="34">
        <f>G68</f>
        <v>357818.4</v>
      </c>
      <c r="H67" s="46">
        <f t="shared" si="14"/>
        <v>100</v>
      </c>
      <c r="I67" s="34">
        <f>I68</f>
        <v>0</v>
      </c>
      <c r="J67" s="46">
        <f t="shared" si="15"/>
        <v>0</v>
      </c>
      <c r="K67" s="20"/>
    </row>
    <row r="68" spans="1:11" ht="27.6" outlineLevel="7" x14ac:dyDescent="0.3">
      <c r="A68" s="39" t="s">
        <v>195</v>
      </c>
      <c r="B68" s="32">
        <f t="shared" si="16"/>
        <v>357818.4</v>
      </c>
      <c r="C68" s="46">
        <v>357818.4</v>
      </c>
      <c r="D68" s="47">
        <v>0</v>
      </c>
      <c r="E68" s="85">
        <f t="shared" si="17"/>
        <v>357818.4</v>
      </c>
      <c r="F68" s="46">
        <f t="shared" si="13"/>
        <v>100</v>
      </c>
      <c r="G68" s="38">
        <v>357818.4</v>
      </c>
      <c r="H68" s="46">
        <f t="shared" si="14"/>
        <v>100</v>
      </c>
      <c r="I68" s="38">
        <v>0</v>
      </c>
      <c r="J68" s="46">
        <f t="shared" si="15"/>
        <v>0</v>
      </c>
      <c r="K68" s="2"/>
    </row>
    <row r="69" spans="1:11" s="19" customFormat="1" ht="41.4" outlineLevel="7" x14ac:dyDescent="0.3">
      <c r="A69" s="40" t="s">
        <v>196</v>
      </c>
      <c r="B69" s="32">
        <f t="shared" si="16"/>
        <v>221447</v>
      </c>
      <c r="C69" s="81">
        <f>C70</f>
        <v>221447</v>
      </c>
      <c r="D69" s="60">
        <f>D70</f>
        <v>0</v>
      </c>
      <c r="E69" s="85">
        <f t="shared" si="17"/>
        <v>221447</v>
      </c>
      <c r="F69" s="46">
        <f t="shared" si="13"/>
        <v>100</v>
      </c>
      <c r="G69" s="34">
        <f>G70</f>
        <v>221447</v>
      </c>
      <c r="H69" s="46">
        <f t="shared" si="14"/>
        <v>100</v>
      </c>
      <c r="I69" s="34">
        <f>I70</f>
        <v>0</v>
      </c>
      <c r="J69" s="46">
        <f t="shared" si="15"/>
        <v>0</v>
      </c>
      <c r="K69" s="20"/>
    </row>
    <row r="70" spans="1:11" ht="27.6" outlineLevel="7" x14ac:dyDescent="0.3">
      <c r="A70" s="39" t="s">
        <v>197</v>
      </c>
      <c r="B70" s="32">
        <f t="shared" si="16"/>
        <v>221447</v>
      </c>
      <c r="C70" s="46">
        <v>221447</v>
      </c>
      <c r="D70" s="47">
        <v>0</v>
      </c>
      <c r="E70" s="85">
        <f t="shared" si="17"/>
        <v>221447</v>
      </c>
      <c r="F70" s="46">
        <f>E70/B70*100</f>
        <v>100</v>
      </c>
      <c r="G70" s="38">
        <v>221447</v>
      </c>
      <c r="H70" s="46">
        <f t="shared" si="14"/>
        <v>100</v>
      </c>
      <c r="I70" s="38">
        <v>0</v>
      </c>
      <c r="J70" s="46">
        <f t="shared" si="15"/>
        <v>0</v>
      </c>
      <c r="K70" s="2"/>
    </row>
    <row r="71" spans="1:11" ht="28.5" customHeight="1" outlineLevel="7" x14ac:dyDescent="0.3">
      <c r="A71" s="86" t="s">
        <v>41</v>
      </c>
      <c r="B71" s="87">
        <f t="shared" si="0"/>
        <v>16737610.290000001</v>
      </c>
      <c r="C71" s="88">
        <f>C72+C74+C76+C83</f>
        <v>13364328.310000001</v>
      </c>
      <c r="D71" s="89">
        <f>D72+D74+D76+D83</f>
        <v>3373281.98</v>
      </c>
      <c r="E71" s="88">
        <f>E72+E74+E76+E83</f>
        <v>16734127.76</v>
      </c>
      <c r="F71" s="88">
        <f t="shared" si="1"/>
        <v>99.979193385796052</v>
      </c>
      <c r="G71" s="88">
        <f>G72+G74+G76+G83</f>
        <v>13360845.780000001</v>
      </c>
      <c r="H71" s="88">
        <f t="shared" si="2"/>
        <v>99.973941600960273</v>
      </c>
      <c r="I71" s="88">
        <f>I72+I74+I76+I83</f>
        <v>3373281.98</v>
      </c>
      <c r="J71" s="88">
        <f t="shared" si="3"/>
        <v>100</v>
      </c>
      <c r="K71" s="24"/>
    </row>
    <row r="72" spans="1:11" ht="17.25" customHeight="1" outlineLevel="2" x14ac:dyDescent="0.3">
      <c r="A72" s="31" t="s">
        <v>42</v>
      </c>
      <c r="B72" s="32">
        <f t="shared" si="0"/>
        <v>23888.51</v>
      </c>
      <c r="C72" s="33">
        <f>C73</f>
        <v>23888.51</v>
      </c>
      <c r="D72" s="33">
        <f t="shared" ref="D72:I72" si="18">D73</f>
        <v>0</v>
      </c>
      <c r="E72" s="33">
        <f t="shared" si="4"/>
        <v>23888.51</v>
      </c>
      <c r="F72" s="34">
        <f t="shared" si="1"/>
        <v>100</v>
      </c>
      <c r="G72" s="34">
        <f t="shared" si="18"/>
        <v>23888.51</v>
      </c>
      <c r="H72" s="34">
        <f t="shared" si="2"/>
        <v>100</v>
      </c>
      <c r="I72" s="34">
        <f t="shared" si="18"/>
        <v>0</v>
      </c>
      <c r="J72" s="34">
        <v>0</v>
      </c>
      <c r="K72" s="2"/>
    </row>
    <row r="73" spans="1:11" outlineLevel="3" x14ac:dyDescent="0.3">
      <c r="A73" s="35" t="s">
        <v>43</v>
      </c>
      <c r="B73" s="36">
        <f t="shared" si="0"/>
        <v>23888.51</v>
      </c>
      <c r="C73" s="90">
        <v>23888.51</v>
      </c>
      <c r="D73" s="91">
        <v>0</v>
      </c>
      <c r="E73" s="37">
        <f t="shared" si="4"/>
        <v>23888.51</v>
      </c>
      <c r="F73" s="38">
        <f t="shared" si="1"/>
        <v>100</v>
      </c>
      <c r="G73" s="92">
        <v>23888.51</v>
      </c>
      <c r="H73" s="38">
        <f t="shared" si="2"/>
        <v>100</v>
      </c>
      <c r="I73" s="92">
        <v>0</v>
      </c>
      <c r="J73" s="38">
        <v>0</v>
      </c>
      <c r="K73" s="2"/>
    </row>
    <row r="74" spans="1:11" ht="27.6" outlineLevel="4" x14ac:dyDescent="0.3">
      <c r="A74" s="93" t="s">
        <v>44</v>
      </c>
      <c r="B74" s="94">
        <f t="shared" si="0"/>
        <v>3430000</v>
      </c>
      <c r="C74" s="60">
        <f>C75</f>
        <v>3430000</v>
      </c>
      <c r="D74" s="95">
        <f t="shared" ref="D74:I74" si="19">D75</f>
        <v>0</v>
      </c>
      <c r="E74" s="33">
        <f t="shared" si="4"/>
        <v>3426517.47</v>
      </c>
      <c r="F74" s="34">
        <f t="shared" si="1"/>
        <v>99.898468513119539</v>
      </c>
      <c r="G74" s="96">
        <f t="shared" si="19"/>
        <v>3426517.47</v>
      </c>
      <c r="H74" s="34">
        <f t="shared" si="2"/>
        <v>99.898468513119539</v>
      </c>
      <c r="I74" s="96">
        <f t="shared" si="19"/>
        <v>0</v>
      </c>
      <c r="J74" s="34">
        <v>0</v>
      </c>
      <c r="K74" s="2"/>
    </row>
    <row r="75" spans="1:11" ht="27.6" outlineLevel="5" x14ac:dyDescent="0.3">
      <c r="A75" s="35" t="s">
        <v>45</v>
      </c>
      <c r="B75" s="36">
        <f t="shared" si="0"/>
        <v>3430000</v>
      </c>
      <c r="C75" s="97">
        <v>3430000</v>
      </c>
      <c r="D75" s="91">
        <v>0</v>
      </c>
      <c r="E75" s="37">
        <f t="shared" si="4"/>
        <v>3426517.47</v>
      </c>
      <c r="F75" s="38">
        <f t="shared" si="1"/>
        <v>99.898468513119539</v>
      </c>
      <c r="G75" s="98">
        <v>3426517.47</v>
      </c>
      <c r="H75" s="38">
        <f t="shared" si="2"/>
        <v>99.898468513119539</v>
      </c>
      <c r="I75" s="99">
        <v>0</v>
      </c>
      <c r="J75" s="38">
        <v>0</v>
      </c>
      <c r="K75" s="2"/>
    </row>
    <row r="76" spans="1:11" ht="27.6" outlineLevel="5" x14ac:dyDescent="0.3">
      <c r="A76" s="31" t="s">
        <v>46</v>
      </c>
      <c r="B76" s="49">
        <f>C76+D76</f>
        <v>12777610.290000001</v>
      </c>
      <c r="C76" s="70">
        <f>C79+C80+C81+C82+C77+C78</f>
        <v>9404328.3100000005</v>
      </c>
      <c r="D76" s="70">
        <f>D79+D80+D81+D82+D77+D78</f>
        <v>3373281.98</v>
      </c>
      <c r="E76" s="70">
        <f>E79+E80+E81+E82+E77+E78</f>
        <v>12777610.289999999</v>
      </c>
      <c r="F76" s="51">
        <f t="shared" si="1"/>
        <v>99.999999999999986</v>
      </c>
      <c r="G76" s="72">
        <f>G79+G80+G81+G82+G77+G78</f>
        <v>9404328.3100000005</v>
      </c>
      <c r="H76" s="51">
        <f t="shared" si="2"/>
        <v>100</v>
      </c>
      <c r="I76" s="72">
        <f>I77+I78+I79+I80+I81+I82</f>
        <v>3373281.98</v>
      </c>
      <c r="J76" s="51">
        <f t="shared" si="3"/>
        <v>100</v>
      </c>
      <c r="K76" s="2"/>
    </row>
    <row r="77" spans="1:11" ht="28.5" customHeight="1" outlineLevel="5" x14ac:dyDescent="0.3">
      <c r="A77" s="100" t="s">
        <v>147</v>
      </c>
      <c r="B77" s="53">
        <f>C77+D77</f>
        <v>3818877</v>
      </c>
      <c r="C77" s="54">
        <v>3818877</v>
      </c>
      <c r="D77" s="54">
        <v>0</v>
      </c>
      <c r="E77" s="54">
        <f>G77+I77</f>
        <v>3818877</v>
      </c>
      <c r="F77" s="51">
        <f>E77/B77*100</f>
        <v>100</v>
      </c>
      <c r="G77" s="55">
        <v>3818877</v>
      </c>
      <c r="H77" s="55">
        <f>G77/C77*100</f>
        <v>100</v>
      </c>
      <c r="I77" s="55">
        <v>0</v>
      </c>
      <c r="J77" s="51">
        <v>0</v>
      </c>
      <c r="K77" s="2"/>
    </row>
    <row r="78" spans="1:11" ht="32.25" customHeight="1" outlineLevel="5" x14ac:dyDescent="0.3">
      <c r="A78" s="100" t="s">
        <v>148</v>
      </c>
      <c r="B78" s="53">
        <f>C78+D78</f>
        <v>5481123</v>
      </c>
      <c r="C78" s="54">
        <v>5481123</v>
      </c>
      <c r="D78" s="54">
        <v>0</v>
      </c>
      <c r="E78" s="54">
        <f>G78+I78</f>
        <v>5481123</v>
      </c>
      <c r="F78" s="148">
        <f>E78/B78*100</f>
        <v>100</v>
      </c>
      <c r="G78" s="55">
        <v>5481123</v>
      </c>
      <c r="H78" s="55">
        <f>G78/C78*100</f>
        <v>100</v>
      </c>
      <c r="I78" s="55">
        <v>0</v>
      </c>
      <c r="J78" s="149">
        <v>0</v>
      </c>
      <c r="K78" s="2"/>
    </row>
    <row r="79" spans="1:11" ht="41.4" outlineLevel="5" x14ac:dyDescent="0.3">
      <c r="A79" s="35" t="s">
        <v>144</v>
      </c>
      <c r="B79" s="101">
        <f t="shared" si="0"/>
        <v>2030968.56</v>
      </c>
      <c r="C79" s="102">
        <v>0</v>
      </c>
      <c r="D79" s="103">
        <v>2030968.56</v>
      </c>
      <c r="E79" s="104">
        <f t="shared" si="4"/>
        <v>2030968.56</v>
      </c>
      <c r="F79" s="98">
        <f t="shared" si="1"/>
        <v>100</v>
      </c>
      <c r="G79" s="105">
        <v>0</v>
      </c>
      <c r="H79" s="98">
        <v>0</v>
      </c>
      <c r="I79" s="106">
        <v>2030968.56</v>
      </c>
      <c r="J79" s="98">
        <f t="shared" si="3"/>
        <v>100</v>
      </c>
      <c r="K79" s="2"/>
    </row>
    <row r="80" spans="1:11" ht="41.4" outlineLevel="5" x14ac:dyDescent="0.3">
      <c r="A80" s="35" t="s">
        <v>47</v>
      </c>
      <c r="B80" s="36">
        <f t="shared" si="0"/>
        <v>1342313.42</v>
      </c>
      <c r="C80" s="54">
        <v>0</v>
      </c>
      <c r="D80" s="47">
        <v>1342313.42</v>
      </c>
      <c r="E80" s="37">
        <f t="shared" si="4"/>
        <v>1342313.42</v>
      </c>
      <c r="F80" s="38">
        <f t="shared" si="1"/>
        <v>100</v>
      </c>
      <c r="G80" s="105">
        <v>0</v>
      </c>
      <c r="H80" s="38">
        <v>0</v>
      </c>
      <c r="I80" s="55">
        <v>1342313.42</v>
      </c>
      <c r="J80" s="38">
        <f t="shared" si="3"/>
        <v>100</v>
      </c>
      <c r="K80" s="2"/>
    </row>
    <row r="81" spans="1:11" ht="27.6" outlineLevel="5" x14ac:dyDescent="0.3">
      <c r="A81" s="35" t="s">
        <v>48</v>
      </c>
      <c r="B81" s="36">
        <f t="shared" si="0"/>
        <v>62813.46</v>
      </c>
      <c r="C81" s="54">
        <v>62813.46</v>
      </c>
      <c r="D81" s="47">
        <v>0</v>
      </c>
      <c r="E81" s="37">
        <f t="shared" si="4"/>
        <v>62813.46</v>
      </c>
      <c r="F81" s="38">
        <f t="shared" si="1"/>
        <v>100</v>
      </c>
      <c r="G81" s="105">
        <v>62813.46</v>
      </c>
      <c r="H81" s="38">
        <f t="shared" si="2"/>
        <v>100</v>
      </c>
      <c r="I81" s="55">
        <v>0</v>
      </c>
      <c r="J81" s="38">
        <v>0</v>
      </c>
      <c r="K81" s="2"/>
    </row>
    <row r="82" spans="1:11" ht="27.6" outlineLevel="5" x14ac:dyDescent="0.3">
      <c r="A82" s="35" t="s">
        <v>49</v>
      </c>
      <c r="B82" s="107">
        <f t="shared" si="0"/>
        <v>41514.85</v>
      </c>
      <c r="C82" s="63">
        <v>41514.85</v>
      </c>
      <c r="D82" s="64">
        <v>0</v>
      </c>
      <c r="E82" s="108">
        <f t="shared" si="4"/>
        <v>41514.85</v>
      </c>
      <c r="F82" s="92">
        <f t="shared" si="1"/>
        <v>100</v>
      </c>
      <c r="G82" s="109">
        <v>41514.85</v>
      </c>
      <c r="H82" s="92">
        <f t="shared" si="2"/>
        <v>100</v>
      </c>
      <c r="I82" s="65">
        <v>0</v>
      </c>
      <c r="J82" s="92">
        <v>0</v>
      </c>
      <c r="K82" s="2"/>
    </row>
    <row r="83" spans="1:11" s="19" customFormat="1" ht="27.6" outlineLevel="5" x14ac:dyDescent="0.3">
      <c r="A83" s="93" t="s">
        <v>198</v>
      </c>
      <c r="B83" s="58">
        <f>C83+D83</f>
        <v>506111.49</v>
      </c>
      <c r="C83" s="59">
        <f>C84</f>
        <v>506111.49</v>
      </c>
      <c r="D83" s="60">
        <f>D84</f>
        <v>0</v>
      </c>
      <c r="E83" s="59">
        <f>G83+I83</f>
        <v>506111.49</v>
      </c>
      <c r="F83" s="74">
        <f t="shared" si="1"/>
        <v>100</v>
      </c>
      <c r="G83" s="74">
        <f>G84</f>
        <v>506111.49</v>
      </c>
      <c r="H83" s="92">
        <f t="shared" si="2"/>
        <v>100</v>
      </c>
      <c r="I83" s="74">
        <f>I84</f>
        <v>0</v>
      </c>
      <c r="J83" s="92">
        <v>0</v>
      </c>
      <c r="K83" s="20"/>
    </row>
    <row r="84" spans="1:11" ht="19.2" customHeight="1" outlineLevel="5" x14ac:dyDescent="0.3">
      <c r="A84" s="100" t="s">
        <v>199</v>
      </c>
      <c r="B84" s="53">
        <f>C84+D84</f>
        <v>506111.49</v>
      </c>
      <c r="C84" s="54">
        <v>506111.49</v>
      </c>
      <c r="D84" s="47">
        <v>0</v>
      </c>
      <c r="E84" s="54">
        <f>G84+I84</f>
        <v>506111.49</v>
      </c>
      <c r="F84" s="74">
        <f t="shared" si="1"/>
        <v>100</v>
      </c>
      <c r="G84" s="55">
        <v>506111.49</v>
      </c>
      <c r="H84" s="92">
        <f t="shared" si="2"/>
        <v>100</v>
      </c>
      <c r="I84" s="65">
        <v>0</v>
      </c>
      <c r="J84" s="92">
        <v>0</v>
      </c>
      <c r="K84" s="2"/>
    </row>
    <row r="85" spans="1:11" ht="27.6" outlineLevel="6" x14ac:dyDescent="0.3">
      <c r="A85" s="86" t="s">
        <v>50</v>
      </c>
      <c r="B85" s="78">
        <f t="shared" si="0"/>
        <v>200000</v>
      </c>
      <c r="C85" s="89">
        <f>C86</f>
        <v>200000</v>
      </c>
      <c r="D85" s="89">
        <f t="shared" ref="D85:I85" si="20">D86</f>
        <v>0</v>
      </c>
      <c r="E85" s="89">
        <f t="shared" si="4"/>
        <v>199999.97</v>
      </c>
      <c r="F85" s="89">
        <f t="shared" si="1"/>
        <v>99.999985000000009</v>
      </c>
      <c r="G85" s="79">
        <f t="shared" si="20"/>
        <v>199999.97</v>
      </c>
      <c r="H85" s="80">
        <f t="shared" si="2"/>
        <v>99.999985000000009</v>
      </c>
      <c r="I85" s="80">
        <f t="shared" si="20"/>
        <v>0</v>
      </c>
      <c r="J85" s="80">
        <v>0</v>
      </c>
      <c r="K85" s="24"/>
    </row>
    <row r="86" spans="1:11" ht="26.4" customHeight="1" outlineLevel="7" x14ac:dyDescent="0.3">
      <c r="A86" s="31" t="s">
        <v>51</v>
      </c>
      <c r="B86" s="32">
        <f t="shared" ref="B86:B100" si="21">C86+D86</f>
        <v>200000</v>
      </c>
      <c r="C86" s="33">
        <f>C87</f>
        <v>200000</v>
      </c>
      <c r="D86" s="33">
        <f t="shared" ref="D86:I86" si="22">D87</f>
        <v>0</v>
      </c>
      <c r="E86" s="33">
        <f t="shared" si="4"/>
        <v>199999.97</v>
      </c>
      <c r="F86" s="34">
        <f t="shared" si="1"/>
        <v>99.999985000000009</v>
      </c>
      <c r="G86" s="34">
        <f t="shared" si="22"/>
        <v>199999.97</v>
      </c>
      <c r="H86" s="83">
        <f t="shared" si="2"/>
        <v>99.999985000000009</v>
      </c>
      <c r="I86" s="83">
        <f t="shared" si="22"/>
        <v>0</v>
      </c>
      <c r="J86" s="83">
        <v>0</v>
      </c>
      <c r="K86" s="24"/>
    </row>
    <row r="87" spans="1:11" ht="18.600000000000001" customHeight="1" outlineLevel="2" x14ac:dyDescent="0.3">
      <c r="A87" s="35" t="s">
        <v>52</v>
      </c>
      <c r="B87" s="36">
        <f t="shared" si="21"/>
        <v>200000</v>
      </c>
      <c r="C87" s="37">
        <v>200000</v>
      </c>
      <c r="D87" s="37">
        <v>0</v>
      </c>
      <c r="E87" s="37">
        <f t="shared" si="4"/>
        <v>199999.97</v>
      </c>
      <c r="F87" s="38">
        <f t="shared" si="1"/>
        <v>99.999985000000009</v>
      </c>
      <c r="G87" s="38">
        <v>199999.97</v>
      </c>
      <c r="H87" s="38">
        <f t="shared" si="2"/>
        <v>99.999985000000009</v>
      </c>
      <c r="I87" s="38">
        <v>0</v>
      </c>
      <c r="J87" s="38">
        <v>0</v>
      </c>
      <c r="K87" s="24"/>
    </row>
    <row r="88" spans="1:11" ht="27.6" customHeight="1" outlineLevel="3" x14ac:dyDescent="0.3">
      <c r="A88" s="86" t="s">
        <v>53</v>
      </c>
      <c r="B88" s="87">
        <f t="shared" si="21"/>
        <v>5582624.6399999997</v>
      </c>
      <c r="C88" s="88">
        <f>C89</f>
        <v>177009.6</v>
      </c>
      <c r="D88" s="88">
        <f t="shared" ref="D88:I88" si="23">D89</f>
        <v>5405615.04</v>
      </c>
      <c r="E88" s="88">
        <f t="shared" si="4"/>
        <v>5572799.0100000007</v>
      </c>
      <c r="F88" s="88">
        <f t="shared" si="1"/>
        <v>99.82399622697902</v>
      </c>
      <c r="G88" s="88">
        <f t="shared" si="23"/>
        <v>167183.98000000001</v>
      </c>
      <c r="H88" s="88">
        <f t="shared" si="2"/>
        <v>94.449103325469352</v>
      </c>
      <c r="I88" s="88">
        <f t="shared" si="23"/>
        <v>5405615.0300000003</v>
      </c>
      <c r="J88" s="88">
        <f t="shared" si="3"/>
        <v>99.999999815007186</v>
      </c>
      <c r="K88" s="24"/>
    </row>
    <row r="89" spans="1:11" ht="40.5" customHeight="1" outlineLevel="4" x14ac:dyDescent="0.3">
      <c r="A89" s="31" t="s">
        <v>54</v>
      </c>
      <c r="B89" s="32">
        <f t="shared" si="21"/>
        <v>5582624.6399999997</v>
      </c>
      <c r="C89" s="33">
        <f>C90+C91</f>
        <v>177009.6</v>
      </c>
      <c r="D89" s="33">
        <f t="shared" ref="D89:I89" si="24">D90+D91</f>
        <v>5405615.04</v>
      </c>
      <c r="E89" s="33">
        <f t="shared" si="4"/>
        <v>5572799.0100000007</v>
      </c>
      <c r="F89" s="34">
        <f t="shared" si="1"/>
        <v>99.82399622697902</v>
      </c>
      <c r="G89" s="34">
        <f t="shared" si="24"/>
        <v>167183.98000000001</v>
      </c>
      <c r="H89" s="34">
        <f t="shared" si="2"/>
        <v>94.449103325469352</v>
      </c>
      <c r="I89" s="34">
        <f t="shared" si="24"/>
        <v>5405615.0300000003</v>
      </c>
      <c r="J89" s="34">
        <f t="shared" si="3"/>
        <v>99.999999815007186</v>
      </c>
      <c r="K89" s="2"/>
    </row>
    <row r="90" spans="1:11" ht="38.4" customHeight="1" outlineLevel="6" x14ac:dyDescent="0.3">
      <c r="A90" s="35" t="s">
        <v>223</v>
      </c>
      <c r="B90" s="36">
        <f t="shared" si="21"/>
        <v>5405615.04</v>
      </c>
      <c r="C90" s="37">
        <v>0</v>
      </c>
      <c r="D90" s="37">
        <v>5405615.04</v>
      </c>
      <c r="E90" s="37">
        <f t="shared" si="4"/>
        <v>5405615.0300000003</v>
      </c>
      <c r="F90" s="38">
        <f t="shared" si="1"/>
        <v>99.999999815007186</v>
      </c>
      <c r="G90" s="38">
        <v>0</v>
      </c>
      <c r="H90" s="38">
        <v>0</v>
      </c>
      <c r="I90" s="38">
        <v>5405615.0300000003</v>
      </c>
      <c r="J90" s="38">
        <f t="shared" si="3"/>
        <v>99.999999815007186</v>
      </c>
      <c r="K90" s="2"/>
    </row>
    <row r="91" spans="1:11" ht="55.2" outlineLevel="6" x14ac:dyDescent="0.3">
      <c r="A91" s="35" t="s">
        <v>55</v>
      </c>
      <c r="B91" s="36">
        <f t="shared" si="21"/>
        <v>177009.6</v>
      </c>
      <c r="C91" s="37">
        <v>177009.6</v>
      </c>
      <c r="D91" s="37">
        <v>0</v>
      </c>
      <c r="E91" s="37">
        <f t="shared" si="4"/>
        <v>167183.98000000001</v>
      </c>
      <c r="F91" s="38">
        <f t="shared" si="1"/>
        <v>94.449103325469352</v>
      </c>
      <c r="G91" s="38">
        <v>167183.98000000001</v>
      </c>
      <c r="H91" s="38">
        <f t="shared" si="2"/>
        <v>94.449103325469352</v>
      </c>
      <c r="I91" s="38">
        <v>0</v>
      </c>
      <c r="J91" s="38">
        <v>0</v>
      </c>
      <c r="K91" s="2"/>
    </row>
    <row r="92" spans="1:11" ht="28.5" customHeight="1" outlineLevel="6" x14ac:dyDescent="0.3">
      <c r="A92" s="86" t="s">
        <v>56</v>
      </c>
      <c r="B92" s="87">
        <f t="shared" si="21"/>
        <v>5885909.4399999995</v>
      </c>
      <c r="C92" s="88">
        <f>C93+C96+C101</f>
        <v>2675127.3899999997</v>
      </c>
      <c r="D92" s="88">
        <f>D93+D96+D101</f>
        <v>3210782.05</v>
      </c>
      <c r="E92" s="88">
        <f t="shared" si="4"/>
        <v>5885890.8599999994</v>
      </c>
      <c r="F92" s="88">
        <f t="shared" si="1"/>
        <v>99.999684330855075</v>
      </c>
      <c r="G92" s="88">
        <f>G93+G96+G101</f>
        <v>2675109.3899999997</v>
      </c>
      <c r="H92" s="88">
        <f t="shared" si="2"/>
        <v>99.999327134847221</v>
      </c>
      <c r="I92" s="88">
        <f>I93+I96+I101</f>
        <v>3210781.4699999997</v>
      </c>
      <c r="J92" s="88">
        <f t="shared" si="3"/>
        <v>99.999981935865122</v>
      </c>
      <c r="K92" s="24"/>
    </row>
    <row r="93" spans="1:11" ht="42.6" customHeight="1" outlineLevel="6" x14ac:dyDescent="0.3">
      <c r="A93" s="31" t="s">
        <v>57</v>
      </c>
      <c r="B93" s="32">
        <f t="shared" si="21"/>
        <v>895000</v>
      </c>
      <c r="C93" s="33">
        <f>C94+D95+C95</f>
        <v>895000</v>
      </c>
      <c r="D93" s="33">
        <f>D94</f>
        <v>0</v>
      </c>
      <c r="E93" s="33">
        <f t="shared" si="4"/>
        <v>894982</v>
      </c>
      <c r="F93" s="34">
        <f t="shared" ref="F93:F168" si="25">E93/B93*100</f>
        <v>99.997988826815643</v>
      </c>
      <c r="G93" s="34">
        <f>G94+G95</f>
        <v>894982</v>
      </c>
      <c r="H93" s="34">
        <f t="shared" ref="H93:H167" si="26">G93/C93*100</f>
        <v>99.997988826815643</v>
      </c>
      <c r="I93" s="34">
        <f t="shared" ref="I93" si="27">I94</f>
        <v>0</v>
      </c>
      <c r="J93" s="34">
        <v>0</v>
      </c>
      <c r="K93" s="2"/>
    </row>
    <row r="94" spans="1:11" ht="41.4" outlineLevel="6" x14ac:dyDescent="0.3">
      <c r="A94" s="35" t="s">
        <v>146</v>
      </c>
      <c r="B94" s="36">
        <f t="shared" si="21"/>
        <v>800000</v>
      </c>
      <c r="C94" s="37">
        <v>800000</v>
      </c>
      <c r="D94" s="37">
        <v>0</v>
      </c>
      <c r="E94" s="37">
        <f t="shared" si="4"/>
        <v>799982</v>
      </c>
      <c r="F94" s="38">
        <f t="shared" si="25"/>
        <v>99.997749999999996</v>
      </c>
      <c r="G94" s="38">
        <v>799982</v>
      </c>
      <c r="H94" s="38">
        <f t="shared" si="26"/>
        <v>99.997749999999996</v>
      </c>
      <c r="I94" s="38">
        <v>0</v>
      </c>
      <c r="J94" s="38">
        <v>0</v>
      </c>
      <c r="K94" s="2"/>
    </row>
    <row r="95" spans="1:11" ht="69" outlineLevel="6" x14ac:dyDescent="0.3">
      <c r="A95" s="35" t="s">
        <v>219</v>
      </c>
      <c r="B95" s="36">
        <f t="shared" si="21"/>
        <v>95000</v>
      </c>
      <c r="C95" s="37">
        <v>95000</v>
      </c>
      <c r="D95" s="37">
        <v>0</v>
      </c>
      <c r="E95" s="37">
        <f t="shared" si="4"/>
        <v>95000</v>
      </c>
      <c r="F95" s="38">
        <f t="shared" si="25"/>
        <v>100</v>
      </c>
      <c r="G95" s="38">
        <v>95000</v>
      </c>
      <c r="H95" s="38">
        <f t="shared" si="26"/>
        <v>100</v>
      </c>
      <c r="I95" s="38">
        <v>0</v>
      </c>
      <c r="J95" s="38">
        <v>0</v>
      </c>
      <c r="K95" s="2"/>
    </row>
    <row r="96" spans="1:11" ht="28.95" customHeight="1" outlineLevel="6" x14ac:dyDescent="0.3">
      <c r="A96" s="31" t="s">
        <v>58</v>
      </c>
      <c r="B96" s="32">
        <f t="shared" si="21"/>
        <v>1005915.1199999999</v>
      </c>
      <c r="C96" s="33">
        <f>C97+C99+C98+C100</f>
        <v>156277.45000000001</v>
      </c>
      <c r="D96" s="33">
        <f>D97+D99+D98+D100</f>
        <v>849637.66999999993</v>
      </c>
      <c r="E96" s="33">
        <f t="shared" ref="E96:E170" si="28">G96+I96</f>
        <v>1005914.54</v>
      </c>
      <c r="F96" s="34">
        <f t="shared" si="25"/>
        <v>99.999942341059565</v>
      </c>
      <c r="G96" s="34">
        <f>G97+G99+G98+G100</f>
        <v>156277.45000000001</v>
      </c>
      <c r="H96" s="34">
        <f t="shared" si="26"/>
        <v>100</v>
      </c>
      <c r="I96" s="34">
        <f t="shared" ref="I96" si="29">I97+I99</f>
        <v>849637.09</v>
      </c>
      <c r="J96" s="34">
        <f t="shared" ref="J96:J158" si="30">I96/D96*100</f>
        <v>99.999931735606779</v>
      </c>
      <c r="K96" s="2"/>
    </row>
    <row r="97" spans="1:11" ht="27.6" outlineLevel="6" x14ac:dyDescent="0.3">
      <c r="A97" s="35" t="s">
        <v>59</v>
      </c>
      <c r="B97" s="36">
        <f t="shared" si="21"/>
        <v>146387.68</v>
      </c>
      <c r="C97" s="37">
        <v>0</v>
      </c>
      <c r="D97" s="37">
        <v>146387.68</v>
      </c>
      <c r="E97" s="37">
        <f t="shared" si="28"/>
        <v>146387.1</v>
      </c>
      <c r="F97" s="38">
        <f t="shared" si="25"/>
        <v>99.999603791794513</v>
      </c>
      <c r="G97" s="38">
        <v>0</v>
      </c>
      <c r="H97" s="38">
        <v>0</v>
      </c>
      <c r="I97" s="38">
        <v>146387.1</v>
      </c>
      <c r="J97" s="38">
        <f t="shared" si="30"/>
        <v>99.999603791794513</v>
      </c>
      <c r="K97" s="2"/>
    </row>
    <row r="98" spans="1:11" ht="27.6" outlineLevel="6" x14ac:dyDescent="0.3">
      <c r="A98" s="35" t="s">
        <v>60</v>
      </c>
      <c r="B98" s="36">
        <f t="shared" si="21"/>
        <v>4527.45</v>
      </c>
      <c r="C98" s="37">
        <v>4527.45</v>
      </c>
      <c r="D98" s="37">
        <v>0</v>
      </c>
      <c r="E98" s="37">
        <f t="shared" si="28"/>
        <v>4527.45</v>
      </c>
      <c r="F98" s="38">
        <f t="shared" si="25"/>
        <v>100</v>
      </c>
      <c r="G98" s="38">
        <v>4527.45</v>
      </c>
      <c r="H98" s="38">
        <f t="shared" si="26"/>
        <v>100</v>
      </c>
      <c r="I98" s="38">
        <v>0</v>
      </c>
      <c r="J98" s="38">
        <v>0</v>
      </c>
      <c r="K98" s="2"/>
    </row>
    <row r="99" spans="1:11" ht="32.4" customHeight="1" outlineLevel="6" x14ac:dyDescent="0.3">
      <c r="A99" s="35" t="s">
        <v>61</v>
      </c>
      <c r="B99" s="36">
        <f t="shared" si="21"/>
        <v>703249.99</v>
      </c>
      <c r="C99" s="37">
        <v>0</v>
      </c>
      <c r="D99" s="37">
        <v>703249.99</v>
      </c>
      <c r="E99" s="37">
        <f t="shared" si="28"/>
        <v>703249.99</v>
      </c>
      <c r="F99" s="38">
        <f t="shared" si="25"/>
        <v>100</v>
      </c>
      <c r="G99" s="38">
        <v>0</v>
      </c>
      <c r="H99" s="38">
        <v>0</v>
      </c>
      <c r="I99" s="38">
        <v>703249.99</v>
      </c>
      <c r="J99" s="38">
        <f t="shared" si="30"/>
        <v>100</v>
      </c>
      <c r="K99" s="2"/>
    </row>
    <row r="100" spans="1:11" ht="45" customHeight="1" outlineLevel="6" x14ac:dyDescent="0.3">
      <c r="A100" s="35" t="s">
        <v>62</v>
      </c>
      <c r="B100" s="36">
        <f t="shared" si="21"/>
        <v>151750</v>
      </c>
      <c r="C100" s="37">
        <v>151750</v>
      </c>
      <c r="D100" s="37">
        <v>0</v>
      </c>
      <c r="E100" s="37">
        <f t="shared" si="28"/>
        <v>151750</v>
      </c>
      <c r="F100" s="38">
        <f t="shared" si="25"/>
        <v>100</v>
      </c>
      <c r="G100" s="38">
        <v>151750</v>
      </c>
      <c r="H100" s="38">
        <f t="shared" si="26"/>
        <v>100</v>
      </c>
      <c r="I100" s="38">
        <v>0</v>
      </c>
      <c r="J100" s="38">
        <v>0</v>
      </c>
      <c r="K100" s="2"/>
    </row>
    <row r="101" spans="1:11" ht="43.2" customHeight="1" outlineLevel="6" x14ac:dyDescent="0.3">
      <c r="A101" s="31" t="s">
        <v>63</v>
      </c>
      <c r="B101" s="32">
        <f t="shared" ref="B101:B181" si="31">C101+D101</f>
        <v>3984994.32</v>
      </c>
      <c r="C101" s="33">
        <f>C103+C102</f>
        <v>1623849.94</v>
      </c>
      <c r="D101" s="33">
        <f>D103+D102</f>
        <v>2361144.38</v>
      </c>
      <c r="E101" s="33">
        <f t="shared" si="28"/>
        <v>3984994.32</v>
      </c>
      <c r="F101" s="34">
        <f t="shared" si="25"/>
        <v>100</v>
      </c>
      <c r="G101" s="34">
        <f>G103+G102</f>
        <v>1623849.94</v>
      </c>
      <c r="H101" s="34">
        <f t="shared" si="26"/>
        <v>100</v>
      </c>
      <c r="I101" s="34">
        <f>I103+I102</f>
        <v>2361144.38</v>
      </c>
      <c r="J101" s="34">
        <f t="shared" si="30"/>
        <v>100</v>
      </c>
      <c r="K101" s="2"/>
    </row>
    <row r="102" spans="1:11" ht="19.5" customHeight="1" outlineLevel="6" x14ac:dyDescent="0.3">
      <c r="A102" s="35" t="s">
        <v>65</v>
      </c>
      <c r="B102" s="36">
        <f t="shared" si="31"/>
        <v>2361144.38</v>
      </c>
      <c r="C102" s="37">
        <v>0</v>
      </c>
      <c r="D102" s="37">
        <v>2361144.38</v>
      </c>
      <c r="E102" s="37">
        <f>G102+I102</f>
        <v>2361144.38</v>
      </c>
      <c r="F102" s="38">
        <f t="shared" si="25"/>
        <v>100</v>
      </c>
      <c r="G102" s="38">
        <v>0</v>
      </c>
      <c r="H102" s="38">
        <v>0</v>
      </c>
      <c r="I102" s="38">
        <v>2361144.38</v>
      </c>
      <c r="J102" s="38">
        <f t="shared" si="30"/>
        <v>100</v>
      </c>
      <c r="K102" s="2"/>
    </row>
    <row r="103" spans="1:11" ht="19.5" customHeight="1" outlineLevel="6" x14ac:dyDescent="0.3">
      <c r="A103" s="35" t="s">
        <v>64</v>
      </c>
      <c r="B103" s="36">
        <f t="shared" si="31"/>
        <v>1623849.94</v>
      </c>
      <c r="C103" s="37">
        <v>1623849.94</v>
      </c>
      <c r="D103" s="37">
        <v>0</v>
      </c>
      <c r="E103" s="37">
        <f t="shared" si="28"/>
        <v>1623849.94</v>
      </c>
      <c r="F103" s="38">
        <f t="shared" si="25"/>
        <v>100</v>
      </c>
      <c r="G103" s="38">
        <v>1623849.94</v>
      </c>
      <c r="H103" s="38">
        <f t="shared" si="26"/>
        <v>100</v>
      </c>
      <c r="I103" s="38">
        <v>0</v>
      </c>
      <c r="J103" s="38">
        <v>0</v>
      </c>
      <c r="K103" s="2"/>
    </row>
    <row r="104" spans="1:11" ht="27.75" customHeight="1" outlineLevel="7" x14ac:dyDescent="0.3">
      <c r="A104" s="86" t="s">
        <v>66</v>
      </c>
      <c r="B104" s="87">
        <f t="shared" si="31"/>
        <v>5062008</v>
      </c>
      <c r="C104" s="88">
        <f>C105</f>
        <v>1200000</v>
      </c>
      <c r="D104" s="88">
        <f t="shared" ref="D104:I104" si="32">D105</f>
        <v>3862008</v>
      </c>
      <c r="E104" s="88">
        <f t="shared" si="28"/>
        <v>5062008</v>
      </c>
      <c r="F104" s="88">
        <f t="shared" si="25"/>
        <v>100</v>
      </c>
      <c r="G104" s="88">
        <f t="shared" si="32"/>
        <v>1200000</v>
      </c>
      <c r="H104" s="88">
        <f t="shared" si="26"/>
        <v>100</v>
      </c>
      <c r="I104" s="88">
        <f t="shared" si="32"/>
        <v>3862008</v>
      </c>
      <c r="J104" s="88">
        <f t="shared" si="30"/>
        <v>100</v>
      </c>
      <c r="K104" s="24"/>
    </row>
    <row r="105" spans="1:11" ht="43.95" customHeight="1" outlineLevel="2" x14ac:dyDescent="0.3">
      <c r="A105" s="40" t="s">
        <v>67</v>
      </c>
      <c r="B105" s="32">
        <f t="shared" si="31"/>
        <v>5062008</v>
      </c>
      <c r="C105" s="33">
        <f>C106</f>
        <v>1200000</v>
      </c>
      <c r="D105" s="33">
        <f t="shared" ref="D105:I105" si="33">D106</f>
        <v>3862008</v>
      </c>
      <c r="E105" s="33">
        <f t="shared" si="28"/>
        <v>5062008</v>
      </c>
      <c r="F105" s="34">
        <f t="shared" si="25"/>
        <v>100</v>
      </c>
      <c r="G105" s="34">
        <f t="shared" si="33"/>
        <v>1200000</v>
      </c>
      <c r="H105" s="34">
        <f t="shared" si="26"/>
        <v>100</v>
      </c>
      <c r="I105" s="34">
        <f t="shared" si="33"/>
        <v>3862008</v>
      </c>
      <c r="J105" s="34">
        <f t="shared" si="30"/>
        <v>100</v>
      </c>
      <c r="K105" s="24"/>
    </row>
    <row r="106" spans="1:11" ht="39" customHeight="1" outlineLevel="3" x14ac:dyDescent="0.3">
      <c r="A106" s="39" t="s">
        <v>68</v>
      </c>
      <c r="B106" s="36">
        <f t="shared" si="31"/>
        <v>5062008</v>
      </c>
      <c r="C106" s="37">
        <v>1200000</v>
      </c>
      <c r="D106" s="37">
        <v>3862008</v>
      </c>
      <c r="E106" s="37">
        <f t="shared" si="28"/>
        <v>5062008</v>
      </c>
      <c r="F106" s="38">
        <f t="shared" si="25"/>
        <v>100</v>
      </c>
      <c r="G106" s="38">
        <v>1200000</v>
      </c>
      <c r="H106" s="38">
        <f t="shared" si="26"/>
        <v>100</v>
      </c>
      <c r="I106" s="38">
        <v>3862008</v>
      </c>
      <c r="J106" s="38">
        <f t="shared" si="30"/>
        <v>100</v>
      </c>
      <c r="K106" s="24"/>
    </row>
    <row r="107" spans="1:11" ht="47.4" customHeight="1" outlineLevel="4" x14ac:dyDescent="0.3">
      <c r="A107" s="86" t="s">
        <v>69</v>
      </c>
      <c r="B107" s="87">
        <f t="shared" si="31"/>
        <v>44163273.659999996</v>
      </c>
      <c r="C107" s="88">
        <f>C108+C117+C142</f>
        <v>29163273.66</v>
      </c>
      <c r="D107" s="88">
        <f>D108+D117+D142</f>
        <v>15000000</v>
      </c>
      <c r="E107" s="88">
        <f t="shared" si="28"/>
        <v>39580085.200000003</v>
      </c>
      <c r="F107" s="88">
        <f t="shared" si="25"/>
        <v>89.62217227082256</v>
      </c>
      <c r="G107" s="88">
        <f>G108+G117+G142</f>
        <v>24580085.200000003</v>
      </c>
      <c r="H107" s="88">
        <f t="shared" si="26"/>
        <v>84.284382770490396</v>
      </c>
      <c r="I107" s="88">
        <f>I108+I117+I142</f>
        <v>15000000</v>
      </c>
      <c r="J107" s="88">
        <f t="shared" si="30"/>
        <v>100</v>
      </c>
      <c r="K107" s="24"/>
    </row>
    <row r="108" spans="1:11" ht="36" customHeight="1" outlineLevel="5" x14ac:dyDescent="0.3">
      <c r="A108" s="40" t="s">
        <v>70</v>
      </c>
      <c r="B108" s="32">
        <f t="shared" si="31"/>
        <v>13885462</v>
      </c>
      <c r="C108" s="33">
        <f>C109+C110+C111+C112+C113+C114+C115+C116</f>
        <v>13885462</v>
      </c>
      <c r="D108" s="33">
        <f>D109+D110+D111+D112+D113+D114+D115+D116</f>
        <v>0</v>
      </c>
      <c r="E108" s="33">
        <f t="shared" si="28"/>
        <v>10398749.66</v>
      </c>
      <c r="F108" s="34">
        <f t="shared" si="25"/>
        <v>74.889475481622441</v>
      </c>
      <c r="G108" s="34">
        <f>G109+G110+G111+G112+G113+G114+G115+G116+G9</f>
        <v>10398749.66</v>
      </c>
      <c r="H108" s="34">
        <f t="shared" si="26"/>
        <v>74.889475481622441</v>
      </c>
      <c r="I108" s="34">
        <f>I109+I110+I111+I112+I113+I114+I115+I116</f>
        <v>0</v>
      </c>
      <c r="J108" s="38">
        <v>0</v>
      </c>
      <c r="K108" s="24"/>
    </row>
    <row r="109" spans="1:11" ht="37.950000000000003" customHeight="1" outlineLevel="6" x14ac:dyDescent="0.3">
      <c r="A109" s="35" t="s">
        <v>71</v>
      </c>
      <c r="B109" s="36">
        <f t="shared" si="31"/>
        <v>3669171</v>
      </c>
      <c r="C109" s="37">
        <v>3669171</v>
      </c>
      <c r="D109" s="37">
        <v>0</v>
      </c>
      <c r="E109" s="37">
        <f t="shared" si="28"/>
        <v>2668902.4700000002</v>
      </c>
      <c r="F109" s="38">
        <f t="shared" si="25"/>
        <v>72.7385687393692</v>
      </c>
      <c r="G109" s="38">
        <v>2668902.4700000002</v>
      </c>
      <c r="H109" s="38">
        <f t="shared" si="26"/>
        <v>72.7385687393692</v>
      </c>
      <c r="I109" s="38">
        <v>0</v>
      </c>
      <c r="J109" s="38">
        <v>0</v>
      </c>
      <c r="K109" s="2"/>
    </row>
    <row r="110" spans="1:11" ht="39.6" customHeight="1" outlineLevel="7" x14ac:dyDescent="0.3">
      <c r="A110" s="35" t="s">
        <v>72</v>
      </c>
      <c r="B110" s="36">
        <f t="shared" si="31"/>
        <v>1955764</v>
      </c>
      <c r="C110" s="37">
        <v>1955764</v>
      </c>
      <c r="D110" s="37">
        <v>0</v>
      </c>
      <c r="E110" s="37">
        <f t="shared" si="28"/>
        <v>1286536</v>
      </c>
      <c r="F110" s="38">
        <f t="shared" si="25"/>
        <v>65.781760989567246</v>
      </c>
      <c r="G110" s="38">
        <v>1286536</v>
      </c>
      <c r="H110" s="38">
        <f t="shared" si="26"/>
        <v>65.781760989567246</v>
      </c>
      <c r="I110" s="38">
        <v>0</v>
      </c>
      <c r="J110" s="38">
        <v>0</v>
      </c>
      <c r="K110" s="2"/>
    </row>
    <row r="111" spans="1:11" ht="39" customHeight="1" outlineLevel="3" x14ac:dyDescent="0.3">
      <c r="A111" s="35" t="s">
        <v>73</v>
      </c>
      <c r="B111" s="36">
        <f t="shared" si="31"/>
        <v>535000</v>
      </c>
      <c r="C111" s="37">
        <v>535000</v>
      </c>
      <c r="D111" s="37">
        <v>0</v>
      </c>
      <c r="E111" s="37">
        <f t="shared" si="28"/>
        <v>534041.56000000006</v>
      </c>
      <c r="F111" s="38">
        <f t="shared" si="25"/>
        <v>99.82085233644861</v>
      </c>
      <c r="G111" s="38">
        <v>534041.56000000006</v>
      </c>
      <c r="H111" s="38">
        <f t="shared" si="26"/>
        <v>99.82085233644861</v>
      </c>
      <c r="I111" s="38">
        <v>0</v>
      </c>
      <c r="J111" s="38">
        <v>0</v>
      </c>
      <c r="K111" s="2"/>
    </row>
    <row r="112" spans="1:11" ht="43.2" customHeight="1" outlineLevel="4" x14ac:dyDescent="0.3">
      <c r="A112" s="35" t="s">
        <v>74</v>
      </c>
      <c r="B112" s="36">
        <f t="shared" si="31"/>
        <v>5197220</v>
      </c>
      <c r="C112" s="37">
        <v>5197220</v>
      </c>
      <c r="D112" s="37">
        <v>0</v>
      </c>
      <c r="E112" s="37">
        <f t="shared" si="28"/>
        <v>4580963</v>
      </c>
      <c r="F112" s="38">
        <f t="shared" si="25"/>
        <v>88.142564678809052</v>
      </c>
      <c r="G112" s="38">
        <v>4580963</v>
      </c>
      <c r="H112" s="38">
        <f t="shared" si="26"/>
        <v>88.142564678809052</v>
      </c>
      <c r="I112" s="38">
        <v>0</v>
      </c>
      <c r="J112" s="38">
        <v>0</v>
      </c>
      <c r="K112" s="2"/>
    </row>
    <row r="113" spans="1:11" ht="43.2" customHeight="1" outlineLevel="5" x14ac:dyDescent="0.3">
      <c r="A113" s="35" t="s">
        <v>75</v>
      </c>
      <c r="B113" s="36">
        <f t="shared" si="31"/>
        <v>835000</v>
      </c>
      <c r="C113" s="37">
        <v>835000</v>
      </c>
      <c r="D113" s="37">
        <v>0</v>
      </c>
      <c r="E113" s="37">
        <f t="shared" si="28"/>
        <v>534999.93999999994</v>
      </c>
      <c r="F113" s="38">
        <f t="shared" si="25"/>
        <v>64.071849101796403</v>
      </c>
      <c r="G113" s="38">
        <v>534999.93999999994</v>
      </c>
      <c r="H113" s="38">
        <f t="shared" si="26"/>
        <v>64.071849101796403</v>
      </c>
      <c r="I113" s="38">
        <v>0</v>
      </c>
      <c r="J113" s="38">
        <v>0</v>
      </c>
      <c r="K113" s="2"/>
    </row>
    <row r="114" spans="1:11" ht="45.6" customHeight="1" outlineLevel="6" x14ac:dyDescent="0.3">
      <c r="A114" s="35" t="s">
        <v>76</v>
      </c>
      <c r="B114" s="36">
        <f t="shared" si="31"/>
        <v>293307</v>
      </c>
      <c r="C114" s="37">
        <v>293307</v>
      </c>
      <c r="D114" s="37">
        <v>0</v>
      </c>
      <c r="E114" s="37">
        <f t="shared" si="28"/>
        <v>293306.69</v>
      </c>
      <c r="F114" s="38">
        <f t="shared" si="25"/>
        <v>99.999894308693626</v>
      </c>
      <c r="G114" s="38">
        <v>293306.69</v>
      </c>
      <c r="H114" s="38">
        <f t="shared" si="26"/>
        <v>99.999894308693626</v>
      </c>
      <c r="I114" s="38">
        <v>0</v>
      </c>
      <c r="J114" s="38">
        <v>0</v>
      </c>
      <c r="K114" s="2"/>
    </row>
    <row r="115" spans="1:11" ht="28.5" customHeight="1" outlineLevel="6" x14ac:dyDescent="0.3">
      <c r="A115" s="35" t="s">
        <v>77</v>
      </c>
      <c r="B115" s="36">
        <f t="shared" si="31"/>
        <v>500000</v>
      </c>
      <c r="C115" s="37">
        <v>500000</v>
      </c>
      <c r="D115" s="110">
        <v>0</v>
      </c>
      <c r="E115" s="37">
        <f t="shared" si="28"/>
        <v>0</v>
      </c>
      <c r="F115" s="38">
        <f t="shared" si="25"/>
        <v>0</v>
      </c>
      <c r="G115" s="38">
        <v>0</v>
      </c>
      <c r="H115" s="38">
        <f t="shared" si="26"/>
        <v>0</v>
      </c>
      <c r="I115" s="38">
        <v>0</v>
      </c>
      <c r="J115" s="38">
        <v>0</v>
      </c>
      <c r="K115" s="2"/>
    </row>
    <row r="116" spans="1:11" ht="31.95" customHeight="1" outlineLevel="6" x14ac:dyDescent="0.3">
      <c r="A116" s="35" t="s">
        <v>78</v>
      </c>
      <c r="B116" s="36">
        <f t="shared" si="31"/>
        <v>900000</v>
      </c>
      <c r="C116" s="37">
        <v>900000</v>
      </c>
      <c r="D116" s="111">
        <v>0</v>
      </c>
      <c r="E116" s="37">
        <f t="shared" si="28"/>
        <v>500000</v>
      </c>
      <c r="F116" s="38">
        <f t="shared" si="25"/>
        <v>55.555555555555557</v>
      </c>
      <c r="G116" s="38">
        <v>500000</v>
      </c>
      <c r="H116" s="38">
        <f t="shared" si="26"/>
        <v>55.555555555555557</v>
      </c>
      <c r="I116" s="38">
        <v>0</v>
      </c>
      <c r="J116" s="38">
        <v>0</v>
      </c>
      <c r="K116" s="2"/>
    </row>
    <row r="117" spans="1:11" ht="40.950000000000003" customHeight="1" outlineLevel="7" x14ac:dyDescent="0.3">
      <c r="A117" s="31" t="s">
        <v>79</v>
      </c>
      <c r="B117" s="32">
        <f t="shared" si="31"/>
        <v>25683588.370000001</v>
      </c>
      <c r="C117" s="33">
        <f>C118+C134+C135+C136+C137+C138+C139+C140+C141+C119+C120+C121+C122+C123+C124+C125+C126+C127+C128+C129+C130+C131+C132+C133</f>
        <v>10683588.370000001</v>
      </c>
      <c r="D117" s="33">
        <f>D118+D134+D135+D136+D137+D138+D139+D140+D141+D119+D120+D121+D122+D123+D124+D125+D126+D127</f>
        <v>15000000</v>
      </c>
      <c r="E117" s="33">
        <f t="shared" si="28"/>
        <v>24980175.23</v>
      </c>
      <c r="F117" s="34">
        <f t="shared" si="25"/>
        <v>97.261234957255311</v>
      </c>
      <c r="G117" s="34">
        <f>G118+G134+G135+G136+G137+G138+G139+G140+G141+G119+G120+G121+G122+G123+G124+G125+G126+G127+G128+G129+G130+G131+G132+G133</f>
        <v>9980175.2300000004</v>
      </c>
      <c r="H117" s="34">
        <f t="shared" si="26"/>
        <v>93.415946818250546</v>
      </c>
      <c r="I117" s="34">
        <f>I118+I134+I135+I136+I137+I138+I139+I140+I141+I119+I120+I121+I122+I123+I124+I125+I126+I127</f>
        <v>15000000</v>
      </c>
      <c r="J117" s="34">
        <f t="shared" si="30"/>
        <v>100</v>
      </c>
      <c r="K117" s="2"/>
    </row>
    <row r="118" spans="1:11" ht="30" customHeight="1" outlineLevel="6" x14ac:dyDescent="0.3">
      <c r="A118" s="35" t="s">
        <v>80</v>
      </c>
      <c r="B118" s="36">
        <f t="shared" si="31"/>
        <v>700000</v>
      </c>
      <c r="C118" s="37">
        <v>700000</v>
      </c>
      <c r="D118" s="37">
        <v>0</v>
      </c>
      <c r="E118" s="37">
        <f t="shared" si="28"/>
        <v>0</v>
      </c>
      <c r="F118" s="38">
        <v>0</v>
      </c>
      <c r="G118" s="38">
        <v>0</v>
      </c>
      <c r="H118" s="38">
        <v>0</v>
      </c>
      <c r="I118" s="38">
        <v>0</v>
      </c>
      <c r="J118" s="38">
        <v>0</v>
      </c>
      <c r="K118" s="2"/>
    </row>
    <row r="119" spans="1:11" ht="27.6" outlineLevel="6" x14ac:dyDescent="0.3">
      <c r="A119" s="35" t="s">
        <v>81</v>
      </c>
      <c r="B119" s="36">
        <f t="shared" si="31"/>
        <v>510958.37</v>
      </c>
      <c r="C119" s="37">
        <v>510958.37</v>
      </c>
      <c r="D119" s="37">
        <v>0</v>
      </c>
      <c r="E119" s="37">
        <f t="shared" si="28"/>
        <v>510958.37</v>
      </c>
      <c r="F119" s="38">
        <f t="shared" si="25"/>
        <v>100</v>
      </c>
      <c r="G119" s="38">
        <v>510958.37</v>
      </c>
      <c r="H119" s="38">
        <f t="shared" si="26"/>
        <v>100</v>
      </c>
      <c r="I119" s="38">
        <v>0</v>
      </c>
      <c r="J119" s="38">
        <v>0</v>
      </c>
      <c r="K119" s="2"/>
    </row>
    <row r="120" spans="1:11" ht="27.6" outlineLevel="6" x14ac:dyDescent="0.3">
      <c r="A120" s="35" t="s">
        <v>82</v>
      </c>
      <c r="B120" s="36">
        <f t="shared" si="31"/>
        <v>141751</v>
      </c>
      <c r="C120" s="37">
        <v>141751</v>
      </c>
      <c r="D120" s="37">
        <v>0</v>
      </c>
      <c r="E120" s="37">
        <f t="shared" si="28"/>
        <v>141751</v>
      </c>
      <c r="F120" s="38">
        <f t="shared" si="25"/>
        <v>100</v>
      </c>
      <c r="G120" s="38">
        <v>141751</v>
      </c>
      <c r="H120" s="38">
        <f t="shared" si="26"/>
        <v>100</v>
      </c>
      <c r="I120" s="38">
        <v>0</v>
      </c>
      <c r="J120" s="38">
        <v>0</v>
      </c>
      <c r="K120" s="2"/>
    </row>
    <row r="121" spans="1:11" ht="55.2" outlineLevel="6" x14ac:dyDescent="0.3">
      <c r="A121" s="35" t="s">
        <v>83</v>
      </c>
      <c r="B121" s="36">
        <f t="shared" si="31"/>
        <v>204554</v>
      </c>
      <c r="C121" s="37">
        <v>204554</v>
      </c>
      <c r="D121" s="37">
        <v>0</v>
      </c>
      <c r="E121" s="37">
        <f t="shared" si="28"/>
        <v>204554</v>
      </c>
      <c r="F121" s="38">
        <f t="shared" si="25"/>
        <v>100</v>
      </c>
      <c r="G121" s="38">
        <v>204554</v>
      </c>
      <c r="H121" s="38">
        <f t="shared" si="26"/>
        <v>100</v>
      </c>
      <c r="I121" s="38">
        <v>0</v>
      </c>
      <c r="J121" s="38">
        <v>0</v>
      </c>
      <c r="K121" s="2"/>
    </row>
    <row r="122" spans="1:11" ht="41.4" outlineLevel="6" x14ac:dyDescent="0.3">
      <c r="A122" s="35" t="s">
        <v>84</v>
      </c>
      <c r="B122" s="36">
        <f t="shared" si="31"/>
        <v>91805</v>
      </c>
      <c r="C122" s="37">
        <v>91805</v>
      </c>
      <c r="D122" s="37">
        <v>0</v>
      </c>
      <c r="E122" s="37">
        <f t="shared" si="28"/>
        <v>91805</v>
      </c>
      <c r="F122" s="38">
        <f t="shared" si="25"/>
        <v>100</v>
      </c>
      <c r="G122" s="38">
        <v>91805</v>
      </c>
      <c r="H122" s="38">
        <f t="shared" si="26"/>
        <v>100</v>
      </c>
      <c r="I122" s="38">
        <v>0</v>
      </c>
      <c r="J122" s="38">
        <v>0</v>
      </c>
      <c r="K122" s="2"/>
    </row>
    <row r="123" spans="1:11" ht="41.4" outlineLevel="6" x14ac:dyDescent="0.3">
      <c r="A123" s="35" t="s">
        <v>85</v>
      </c>
      <c r="B123" s="36">
        <f t="shared" si="31"/>
        <v>1854578</v>
      </c>
      <c r="C123" s="37">
        <v>1854578</v>
      </c>
      <c r="D123" s="37">
        <v>0</v>
      </c>
      <c r="E123" s="37">
        <f t="shared" si="28"/>
        <v>1854578</v>
      </c>
      <c r="F123" s="38">
        <f t="shared" si="25"/>
        <v>100</v>
      </c>
      <c r="G123" s="38">
        <v>1854578</v>
      </c>
      <c r="H123" s="38">
        <f t="shared" si="26"/>
        <v>100</v>
      </c>
      <c r="I123" s="38">
        <v>0</v>
      </c>
      <c r="J123" s="38">
        <v>0</v>
      </c>
      <c r="K123" s="2"/>
    </row>
    <row r="124" spans="1:11" ht="41.4" outlineLevel="6" x14ac:dyDescent="0.3">
      <c r="A124" s="35" t="s">
        <v>86</v>
      </c>
      <c r="B124" s="36">
        <f t="shared" si="31"/>
        <v>258000</v>
      </c>
      <c r="C124" s="37">
        <v>258000</v>
      </c>
      <c r="D124" s="37">
        <v>0</v>
      </c>
      <c r="E124" s="37">
        <f t="shared" si="28"/>
        <v>254950.52</v>
      </c>
      <c r="F124" s="38">
        <f t="shared" si="25"/>
        <v>98.818031007751941</v>
      </c>
      <c r="G124" s="38">
        <v>254950.52</v>
      </c>
      <c r="H124" s="38">
        <f t="shared" si="26"/>
        <v>98.818031007751941</v>
      </c>
      <c r="I124" s="38">
        <v>0</v>
      </c>
      <c r="J124" s="38">
        <v>0</v>
      </c>
      <c r="K124" s="2"/>
    </row>
    <row r="125" spans="1:11" ht="39.6" customHeight="1" outlineLevel="6" x14ac:dyDescent="0.3">
      <c r="A125" s="35" t="s">
        <v>87</v>
      </c>
      <c r="B125" s="36">
        <f t="shared" si="31"/>
        <v>1849341</v>
      </c>
      <c r="C125" s="37">
        <v>1849341</v>
      </c>
      <c r="D125" s="37">
        <v>0</v>
      </c>
      <c r="E125" s="37">
        <f t="shared" si="28"/>
        <v>1849341</v>
      </c>
      <c r="F125" s="38">
        <f t="shared" si="25"/>
        <v>100</v>
      </c>
      <c r="G125" s="38">
        <v>1849341</v>
      </c>
      <c r="H125" s="38">
        <f t="shared" si="26"/>
        <v>100</v>
      </c>
      <c r="I125" s="38">
        <v>0</v>
      </c>
      <c r="J125" s="38">
        <v>0</v>
      </c>
      <c r="K125" s="2"/>
    </row>
    <row r="126" spans="1:11" ht="40.200000000000003" customHeight="1" outlineLevel="6" x14ac:dyDescent="0.3">
      <c r="A126" s="35" t="s">
        <v>149</v>
      </c>
      <c r="B126" s="36">
        <f t="shared" si="31"/>
        <v>700000</v>
      </c>
      <c r="C126" s="37">
        <v>700000</v>
      </c>
      <c r="D126" s="37">
        <v>0</v>
      </c>
      <c r="E126" s="37">
        <f t="shared" si="28"/>
        <v>699999.2</v>
      </c>
      <c r="F126" s="38">
        <f t="shared" si="25"/>
        <v>99.99988571428571</v>
      </c>
      <c r="G126" s="38">
        <v>699999.2</v>
      </c>
      <c r="H126" s="38">
        <f t="shared" si="26"/>
        <v>99.99988571428571</v>
      </c>
      <c r="I126" s="38">
        <v>0</v>
      </c>
      <c r="J126" s="38">
        <v>0</v>
      </c>
      <c r="K126" s="2"/>
    </row>
    <row r="127" spans="1:11" ht="34.799999999999997" customHeight="1" outlineLevel="6" x14ac:dyDescent="0.3">
      <c r="A127" s="35" t="s">
        <v>150</v>
      </c>
      <c r="B127" s="36">
        <f t="shared" si="31"/>
        <v>250000</v>
      </c>
      <c r="C127" s="37">
        <v>250000</v>
      </c>
      <c r="D127" s="37">
        <v>0</v>
      </c>
      <c r="E127" s="37">
        <f t="shared" si="28"/>
        <v>250000</v>
      </c>
      <c r="F127" s="38">
        <f t="shared" si="25"/>
        <v>100</v>
      </c>
      <c r="G127" s="38">
        <v>250000</v>
      </c>
      <c r="H127" s="38">
        <f t="shared" si="26"/>
        <v>100</v>
      </c>
      <c r="I127" s="38">
        <v>0</v>
      </c>
      <c r="J127" s="38">
        <v>0</v>
      </c>
      <c r="K127" s="2"/>
    </row>
    <row r="128" spans="1:11" ht="42" customHeight="1" outlineLevel="6" x14ac:dyDescent="0.3">
      <c r="A128" s="35" t="s">
        <v>178</v>
      </c>
      <c r="B128" s="36">
        <f t="shared" si="31"/>
        <v>300000</v>
      </c>
      <c r="C128" s="37">
        <v>300000</v>
      </c>
      <c r="D128" s="37">
        <v>0</v>
      </c>
      <c r="E128" s="37">
        <f t="shared" si="28"/>
        <v>300000</v>
      </c>
      <c r="F128" s="38">
        <f t="shared" si="25"/>
        <v>100</v>
      </c>
      <c r="G128" s="38">
        <v>300000</v>
      </c>
      <c r="H128" s="38">
        <f t="shared" si="26"/>
        <v>100</v>
      </c>
      <c r="I128" s="38">
        <v>0</v>
      </c>
      <c r="J128" s="38">
        <v>0</v>
      </c>
      <c r="K128" s="2"/>
    </row>
    <row r="129" spans="1:14" ht="39.6" customHeight="1" outlineLevel="6" x14ac:dyDescent="0.3">
      <c r="A129" s="35" t="s">
        <v>179</v>
      </c>
      <c r="B129" s="36">
        <f t="shared" si="31"/>
        <v>400000</v>
      </c>
      <c r="C129" s="37">
        <v>400000</v>
      </c>
      <c r="D129" s="37">
        <v>0</v>
      </c>
      <c r="E129" s="37">
        <f t="shared" si="28"/>
        <v>399637.2</v>
      </c>
      <c r="F129" s="38">
        <f t="shared" si="25"/>
        <v>99.909300000000002</v>
      </c>
      <c r="G129" s="38">
        <v>399637.2</v>
      </c>
      <c r="H129" s="38">
        <f t="shared" si="26"/>
        <v>99.909300000000002</v>
      </c>
      <c r="I129" s="38">
        <v>0</v>
      </c>
      <c r="J129" s="38">
        <v>0</v>
      </c>
      <c r="K129" s="2"/>
    </row>
    <row r="130" spans="1:14" ht="34.200000000000003" customHeight="1" outlineLevel="6" x14ac:dyDescent="0.3">
      <c r="A130" s="35" t="s">
        <v>180</v>
      </c>
      <c r="B130" s="36">
        <f t="shared" si="31"/>
        <v>191440</v>
      </c>
      <c r="C130" s="37">
        <v>191440</v>
      </c>
      <c r="D130" s="37">
        <v>0</v>
      </c>
      <c r="E130" s="37">
        <f t="shared" si="28"/>
        <v>191440</v>
      </c>
      <c r="F130" s="38">
        <f t="shared" si="25"/>
        <v>100</v>
      </c>
      <c r="G130" s="38">
        <v>191440</v>
      </c>
      <c r="H130" s="38">
        <f t="shared" si="26"/>
        <v>100</v>
      </c>
      <c r="I130" s="38">
        <v>0</v>
      </c>
      <c r="J130" s="38">
        <v>0</v>
      </c>
      <c r="K130" s="2"/>
    </row>
    <row r="131" spans="1:14" ht="31.5" customHeight="1" outlineLevel="6" x14ac:dyDescent="0.3">
      <c r="A131" s="35" t="s">
        <v>181</v>
      </c>
      <c r="B131" s="36">
        <f t="shared" si="31"/>
        <v>100000</v>
      </c>
      <c r="C131" s="37">
        <v>100000</v>
      </c>
      <c r="D131" s="37">
        <v>0</v>
      </c>
      <c r="E131" s="37">
        <f t="shared" si="28"/>
        <v>100000</v>
      </c>
      <c r="F131" s="38">
        <f t="shared" si="25"/>
        <v>100</v>
      </c>
      <c r="G131" s="38">
        <v>100000</v>
      </c>
      <c r="H131" s="38">
        <f t="shared" si="26"/>
        <v>100</v>
      </c>
      <c r="I131" s="38">
        <v>0</v>
      </c>
      <c r="J131" s="38">
        <v>0</v>
      </c>
      <c r="K131" s="2"/>
    </row>
    <row r="132" spans="1:14" ht="27.6" customHeight="1" outlineLevel="6" x14ac:dyDescent="0.3">
      <c r="A132" s="35" t="s">
        <v>182</v>
      </c>
      <c r="B132" s="36">
        <f t="shared" si="31"/>
        <v>188591</v>
      </c>
      <c r="C132" s="37">
        <v>188591</v>
      </c>
      <c r="D132" s="37">
        <v>0</v>
      </c>
      <c r="E132" s="37">
        <f t="shared" si="28"/>
        <v>188591</v>
      </c>
      <c r="F132" s="38">
        <f t="shared" si="25"/>
        <v>100</v>
      </c>
      <c r="G132" s="38">
        <v>188591</v>
      </c>
      <c r="H132" s="38">
        <f t="shared" si="26"/>
        <v>100</v>
      </c>
      <c r="I132" s="38">
        <v>0</v>
      </c>
      <c r="J132" s="38">
        <v>0</v>
      </c>
      <c r="K132" s="2"/>
    </row>
    <row r="133" spans="1:14" ht="38.4" customHeight="1" outlineLevel="6" x14ac:dyDescent="0.3">
      <c r="A133" s="35" t="s">
        <v>224</v>
      </c>
      <c r="B133" s="36">
        <f t="shared" si="31"/>
        <v>300000</v>
      </c>
      <c r="C133" s="37">
        <v>300000</v>
      </c>
      <c r="D133" s="37">
        <v>0</v>
      </c>
      <c r="E133" s="37">
        <f t="shared" si="28"/>
        <v>300000</v>
      </c>
      <c r="F133" s="38">
        <f t="shared" si="25"/>
        <v>100</v>
      </c>
      <c r="G133" s="38">
        <v>300000</v>
      </c>
      <c r="H133" s="38">
        <f t="shared" si="26"/>
        <v>100</v>
      </c>
      <c r="I133" s="38">
        <v>0</v>
      </c>
      <c r="J133" s="38">
        <v>0</v>
      </c>
      <c r="K133" s="2"/>
    </row>
    <row r="134" spans="1:14" ht="56.4" customHeight="1" outlineLevel="6" x14ac:dyDescent="0.3">
      <c r="A134" s="35" t="s">
        <v>88</v>
      </c>
      <c r="B134" s="36">
        <f t="shared" si="31"/>
        <v>5000000</v>
      </c>
      <c r="C134" s="37">
        <v>0</v>
      </c>
      <c r="D134" s="37">
        <v>5000000</v>
      </c>
      <c r="E134" s="37">
        <f t="shared" si="28"/>
        <v>5000000</v>
      </c>
      <c r="F134" s="38">
        <f t="shared" si="25"/>
        <v>100</v>
      </c>
      <c r="G134" s="38">
        <v>0</v>
      </c>
      <c r="H134" s="38">
        <v>0</v>
      </c>
      <c r="I134" s="38">
        <v>5000000</v>
      </c>
      <c r="J134" s="38">
        <f t="shared" si="30"/>
        <v>100</v>
      </c>
      <c r="K134" s="2"/>
    </row>
    <row r="135" spans="1:14" ht="69.599999999999994" customHeight="1" outlineLevel="7" x14ac:dyDescent="0.3">
      <c r="A135" s="35" t="s">
        <v>89</v>
      </c>
      <c r="B135" s="36">
        <f t="shared" si="31"/>
        <v>5000000</v>
      </c>
      <c r="C135" s="37">
        <v>0</v>
      </c>
      <c r="D135" s="37">
        <v>5000000</v>
      </c>
      <c r="E135" s="37">
        <f t="shared" si="28"/>
        <v>5000000</v>
      </c>
      <c r="F135" s="38">
        <f t="shared" si="25"/>
        <v>100</v>
      </c>
      <c r="G135" s="38">
        <v>0</v>
      </c>
      <c r="H135" s="38">
        <v>0</v>
      </c>
      <c r="I135" s="38">
        <v>5000000</v>
      </c>
      <c r="J135" s="38">
        <f t="shared" si="30"/>
        <v>100</v>
      </c>
      <c r="K135" s="2"/>
    </row>
    <row r="136" spans="1:14" ht="57.6" customHeight="1" outlineLevel="7" x14ac:dyDescent="0.3">
      <c r="A136" s="35" t="s">
        <v>90</v>
      </c>
      <c r="B136" s="36">
        <f t="shared" si="31"/>
        <v>2500000</v>
      </c>
      <c r="C136" s="37">
        <v>0</v>
      </c>
      <c r="D136" s="37">
        <v>2500000</v>
      </c>
      <c r="E136" s="37">
        <f t="shared" si="28"/>
        <v>2500000</v>
      </c>
      <c r="F136" s="38">
        <f t="shared" si="25"/>
        <v>100</v>
      </c>
      <c r="G136" s="38">
        <v>0</v>
      </c>
      <c r="H136" s="38">
        <v>0</v>
      </c>
      <c r="I136" s="38">
        <v>2500000</v>
      </c>
      <c r="J136" s="38">
        <f t="shared" si="30"/>
        <v>100</v>
      </c>
      <c r="K136" s="2"/>
    </row>
    <row r="137" spans="1:14" ht="52.95" customHeight="1" outlineLevel="7" x14ac:dyDescent="0.3">
      <c r="A137" s="35" t="s">
        <v>91</v>
      </c>
      <c r="B137" s="36">
        <f t="shared" si="31"/>
        <v>2500000</v>
      </c>
      <c r="C137" s="37">
        <v>0</v>
      </c>
      <c r="D137" s="37">
        <v>2500000</v>
      </c>
      <c r="E137" s="37">
        <f t="shared" si="28"/>
        <v>2500000</v>
      </c>
      <c r="F137" s="38">
        <f t="shared" si="25"/>
        <v>100</v>
      </c>
      <c r="G137" s="38">
        <v>0</v>
      </c>
      <c r="H137" s="38">
        <v>0</v>
      </c>
      <c r="I137" s="38">
        <v>2500000</v>
      </c>
      <c r="J137" s="38">
        <f t="shared" si="30"/>
        <v>100</v>
      </c>
      <c r="K137" s="2"/>
    </row>
    <row r="138" spans="1:14" ht="60" customHeight="1" outlineLevel="7" x14ac:dyDescent="0.3">
      <c r="A138" s="35" t="s">
        <v>92</v>
      </c>
      <c r="B138" s="36">
        <f t="shared" si="31"/>
        <v>785885</v>
      </c>
      <c r="C138" s="37">
        <v>785885</v>
      </c>
      <c r="D138" s="37">
        <v>0</v>
      </c>
      <c r="E138" s="37">
        <f t="shared" si="28"/>
        <v>785885</v>
      </c>
      <c r="F138" s="38">
        <f t="shared" si="25"/>
        <v>100</v>
      </c>
      <c r="G138" s="38">
        <v>785885</v>
      </c>
      <c r="H138" s="38">
        <f t="shared" si="26"/>
        <v>100</v>
      </c>
      <c r="I138" s="38">
        <v>0</v>
      </c>
      <c r="J138" s="38">
        <v>0</v>
      </c>
      <c r="K138" s="2"/>
    </row>
    <row r="139" spans="1:14" ht="70.8" customHeight="1" outlineLevel="6" x14ac:dyDescent="0.3">
      <c r="A139" s="35" t="s">
        <v>93</v>
      </c>
      <c r="B139" s="36">
        <f t="shared" si="31"/>
        <v>937565</v>
      </c>
      <c r="C139" s="37">
        <v>937565</v>
      </c>
      <c r="D139" s="37">
        <v>0</v>
      </c>
      <c r="E139" s="37">
        <f t="shared" si="28"/>
        <v>937565</v>
      </c>
      <c r="F139" s="38">
        <f t="shared" si="25"/>
        <v>100</v>
      </c>
      <c r="G139" s="38">
        <v>937565</v>
      </c>
      <c r="H139" s="38">
        <f t="shared" si="26"/>
        <v>100</v>
      </c>
      <c r="I139" s="38">
        <v>0</v>
      </c>
      <c r="J139" s="38">
        <v>0</v>
      </c>
      <c r="K139" s="2"/>
    </row>
    <row r="140" spans="1:14" ht="53.4" customHeight="1" outlineLevel="7" x14ac:dyDescent="0.3">
      <c r="A140" s="35" t="s">
        <v>94</v>
      </c>
      <c r="B140" s="36">
        <f t="shared" si="31"/>
        <v>276704</v>
      </c>
      <c r="C140" s="37">
        <v>276704</v>
      </c>
      <c r="D140" s="37">
        <v>0</v>
      </c>
      <c r="E140" s="37">
        <f t="shared" si="28"/>
        <v>276703.94</v>
      </c>
      <c r="F140" s="38">
        <f t="shared" si="25"/>
        <v>99.999978316179025</v>
      </c>
      <c r="G140" s="38">
        <v>276703.94</v>
      </c>
      <c r="H140" s="38">
        <f t="shared" si="26"/>
        <v>99.999978316179025</v>
      </c>
      <c r="I140" s="38">
        <v>0</v>
      </c>
      <c r="J140" s="38">
        <v>0</v>
      </c>
      <c r="K140" s="2"/>
    </row>
    <row r="141" spans="1:14" ht="56.4" customHeight="1" outlineLevel="7" x14ac:dyDescent="0.3">
      <c r="A141" s="35" t="s">
        <v>95</v>
      </c>
      <c r="B141" s="36">
        <f t="shared" si="31"/>
        <v>642416</v>
      </c>
      <c r="C141" s="37">
        <v>642416</v>
      </c>
      <c r="D141" s="37">
        <v>0</v>
      </c>
      <c r="E141" s="37">
        <f t="shared" si="28"/>
        <v>642416</v>
      </c>
      <c r="F141" s="38">
        <f t="shared" si="25"/>
        <v>100</v>
      </c>
      <c r="G141" s="38">
        <v>642416</v>
      </c>
      <c r="H141" s="38">
        <f t="shared" si="26"/>
        <v>100</v>
      </c>
      <c r="I141" s="38">
        <v>0</v>
      </c>
      <c r="J141" s="38">
        <v>0</v>
      </c>
      <c r="K141" s="2"/>
    </row>
    <row r="142" spans="1:14" ht="27.6" outlineLevel="7" x14ac:dyDescent="0.3">
      <c r="A142" s="31" t="s">
        <v>96</v>
      </c>
      <c r="B142" s="32">
        <f t="shared" si="31"/>
        <v>4594223.29</v>
      </c>
      <c r="C142" s="33">
        <f>C143+C144+C145+C146+C147+C148+C149+C150</f>
        <v>4594223.29</v>
      </c>
      <c r="D142" s="33">
        <f>D143+D144+D145+D146+D147+D148+D149</f>
        <v>0</v>
      </c>
      <c r="E142" s="33">
        <f t="shared" si="28"/>
        <v>4201160.3100000005</v>
      </c>
      <c r="F142" s="34">
        <f t="shared" si="25"/>
        <v>91.444408441018552</v>
      </c>
      <c r="G142" s="34">
        <f>G143+G144+G145+G146+G147+G148+G149+G150</f>
        <v>4201160.3100000005</v>
      </c>
      <c r="H142" s="34">
        <f t="shared" si="26"/>
        <v>91.444408441018552</v>
      </c>
      <c r="I142" s="34">
        <f>I143+I144+I145+I146+I147+I148+I149</f>
        <v>0</v>
      </c>
      <c r="J142" s="34">
        <v>0</v>
      </c>
      <c r="K142" s="2"/>
    </row>
    <row r="143" spans="1:14" ht="27.6" outlineLevel="7" x14ac:dyDescent="0.3">
      <c r="A143" s="35" t="s">
        <v>157</v>
      </c>
      <c r="B143" s="36">
        <f t="shared" si="31"/>
        <v>545500</v>
      </c>
      <c r="C143" s="90">
        <v>545500</v>
      </c>
      <c r="D143" s="90">
        <v>0</v>
      </c>
      <c r="E143" s="37">
        <f t="shared" si="28"/>
        <v>328470</v>
      </c>
      <c r="F143" s="38">
        <f t="shared" si="25"/>
        <v>60.214482126489457</v>
      </c>
      <c r="G143" s="92">
        <v>328470</v>
      </c>
      <c r="H143" s="38">
        <f t="shared" si="26"/>
        <v>60.214482126489457</v>
      </c>
      <c r="I143" s="112">
        <v>0</v>
      </c>
      <c r="J143" s="38">
        <v>0</v>
      </c>
      <c r="K143" s="2"/>
    </row>
    <row r="144" spans="1:14" ht="27.6" outlineLevel="7" x14ac:dyDescent="0.3">
      <c r="A144" s="113" t="s">
        <v>97</v>
      </c>
      <c r="B144" s="36">
        <f t="shared" si="31"/>
        <v>831112.47</v>
      </c>
      <c r="C144" s="37">
        <v>831112.47</v>
      </c>
      <c r="D144" s="37">
        <v>0</v>
      </c>
      <c r="E144" s="37">
        <f t="shared" si="28"/>
        <v>691112.47</v>
      </c>
      <c r="F144" s="38">
        <f t="shared" si="25"/>
        <v>83.155107755752951</v>
      </c>
      <c r="G144" s="38">
        <v>691112.47</v>
      </c>
      <c r="H144" s="38">
        <f t="shared" si="26"/>
        <v>83.155107755752951</v>
      </c>
      <c r="I144" s="114">
        <v>0</v>
      </c>
      <c r="J144" s="38">
        <v>0</v>
      </c>
      <c r="K144" s="6"/>
      <c r="L144" s="6"/>
      <c r="M144" s="6"/>
      <c r="N144" s="6"/>
    </row>
    <row r="145" spans="1:14" ht="27.6" outlineLevel="7" x14ac:dyDescent="0.3">
      <c r="A145" s="113" t="s">
        <v>98</v>
      </c>
      <c r="B145" s="36">
        <f t="shared" si="31"/>
        <v>917654.01</v>
      </c>
      <c r="C145" s="90">
        <v>917654.01</v>
      </c>
      <c r="D145" s="90">
        <v>0</v>
      </c>
      <c r="E145" s="37">
        <f t="shared" si="28"/>
        <v>881887.84</v>
      </c>
      <c r="F145" s="38">
        <f t="shared" si="25"/>
        <v>96.102434075343922</v>
      </c>
      <c r="G145" s="92">
        <v>881887.84</v>
      </c>
      <c r="H145" s="38">
        <f t="shared" si="26"/>
        <v>96.102434075343922</v>
      </c>
      <c r="I145" s="112">
        <v>0</v>
      </c>
      <c r="J145" s="38">
        <v>0</v>
      </c>
      <c r="K145" s="6"/>
      <c r="L145" s="6"/>
      <c r="M145" s="6"/>
      <c r="N145" s="6"/>
    </row>
    <row r="146" spans="1:14" ht="41.4" outlineLevel="7" x14ac:dyDescent="0.3">
      <c r="A146" s="115" t="s">
        <v>99</v>
      </c>
      <c r="B146" s="36">
        <f t="shared" si="31"/>
        <v>1122756.81</v>
      </c>
      <c r="C146" s="63">
        <v>1122756.81</v>
      </c>
      <c r="D146" s="63">
        <v>0</v>
      </c>
      <c r="E146" s="37">
        <f t="shared" si="28"/>
        <v>1122490</v>
      </c>
      <c r="F146" s="38">
        <f t="shared" si="25"/>
        <v>99.97623617174942</v>
      </c>
      <c r="G146" s="65">
        <v>1122490</v>
      </c>
      <c r="H146" s="38">
        <f t="shared" si="26"/>
        <v>99.97623617174942</v>
      </c>
      <c r="I146" s="116">
        <v>0</v>
      </c>
      <c r="J146" s="38">
        <v>0</v>
      </c>
      <c r="K146" s="6"/>
      <c r="L146" s="6"/>
      <c r="M146" s="6"/>
      <c r="N146" s="6"/>
    </row>
    <row r="147" spans="1:14" ht="55.2" outlineLevel="7" x14ac:dyDescent="0.3">
      <c r="A147" s="117" t="s">
        <v>100</v>
      </c>
      <c r="B147" s="118">
        <f t="shared" si="31"/>
        <v>380000</v>
      </c>
      <c r="C147" s="63">
        <v>380000</v>
      </c>
      <c r="D147" s="63">
        <v>0</v>
      </c>
      <c r="E147" s="37">
        <f t="shared" si="28"/>
        <v>380000</v>
      </c>
      <c r="F147" s="38">
        <f t="shared" si="25"/>
        <v>100</v>
      </c>
      <c r="G147" s="65">
        <v>380000</v>
      </c>
      <c r="H147" s="38">
        <f t="shared" si="26"/>
        <v>100</v>
      </c>
      <c r="I147" s="116">
        <v>0</v>
      </c>
      <c r="J147" s="38">
        <v>0</v>
      </c>
      <c r="K147" s="6"/>
      <c r="L147" s="6"/>
      <c r="M147" s="6"/>
      <c r="N147" s="6"/>
    </row>
    <row r="148" spans="1:14" ht="55.2" outlineLevel="7" x14ac:dyDescent="0.3">
      <c r="A148" s="117" t="s">
        <v>101</v>
      </c>
      <c r="B148" s="118">
        <f t="shared" si="31"/>
        <v>500000</v>
      </c>
      <c r="C148" s="63">
        <v>500000</v>
      </c>
      <c r="D148" s="63">
        <v>0</v>
      </c>
      <c r="E148" s="37">
        <f t="shared" si="28"/>
        <v>500000</v>
      </c>
      <c r="F148" s="38">
        <f t="shared" si="25"/>
        <v>100</v>
      </c>
      <c r="G148" s="65">
        <v>500000</v>
      </c>
      <c r="H148" s="38">
        <f t="shared" si="26"/>
        <v>100</v>
      </c>
      <c r="I148" s="116">
        <v>0</v>
      </c>
      <c r="J148" s="38">
        <v>0</v>
      </c>
      <c r="K148" s="6"/>
      <c r="L148" s="6"/>
      <c r="M148" s="6"/>
      <c r="N148" s="6"/>
    </row>
    <row r="149" spans="1:14" ht="27" customHeight="1" outlineLevel="7" x14ac:dyDescent="0.3">
      <c r="A149" s="117" t="s">
        <v>102</v>
      </c>
      <c r="B149" s="118">
        <f t="shared" si="31"/>
        <v>100000</v>
      </c>
      <c r="C149" s="63">
        <v>100000</v>
      </c>
      <c r="D149" s="63">
        <v>0</v>
      </c>
      <c r="E149" s="37">
        <f t="shared" si="28"/>
        <v>100000</v>
      </c>
      <c r="F149" s="38">
        <f t="shared" si="25"/>
        <v>100</v>
      </c>
      <c r="G149" s="65">
        <v>100000</v>
      </c>
      <c r="H149" s="38">
        <f t="shared" si="26"/>
        <v>100</v>
      </c>
      <c r="I149" s="116">
        <v>0</v>
      </c>
      <c r="J149" s="38">
        <v>0</v>
      </c>
      <c r="K149" s="6"/>
      <c r="L149" s="6"/>
      <c r="M149" s="6"/>
      <c r="N149" s="6"/>
    </row>
    <row r="150" spans="1:14" ht="29.25" customHeight="1" outlineLevel="7" x14ac:dyDescent="0.3">
      <c r="A150" s="117" t="s">
        <v>183</v>
      </c>
      <c r="B150" s="118">
        <f t="shared" si="31"/>
        <v>197200</v>
      </c>
      <c r="C150" s="63">
        <v>197200</v>
      </c>
      <c r="D150" s="63">
        <v>0</v>
      </c>
      <c r="E150" s="37">
        <f t="shared" si="28"/>
        <v>197200</v>
      </c>
      <c r="F150" s="38">
        <f t="shared" si="25"/>
        <v>100</v>
      </c>
      <c r="G150" s="65">
        <v>197200</v>
      </c>
      <c r="H150" s="38">
        <f t="shared" si="26"/>
        <v>100</v>
      </c>
      <c r="I150" s="116">
        <v>0</v>
      </c>
      <c r="J150" s="38">
        <v>0</v>
      </c>
      <c r="K150" s="6"/>
      <c r="L150" s="6"/>
      <c r="M150" s="6"/>
      <c r="N150" s="6"/>
    </row>
    <row r="151" spans="1:14" ht="42.6" customHeight="1" outlineLevel="7" x14ac:dyDescent="0.3">
      <c r="A151" s="119" t="s">
        <v>103</v>
      </c>
      <c r="B151" s="120">
        <f t="shared" si="31"/>
        <v>28000</v>
      </c>
      <c r="C151" s="80">
        <f>C152+C155</f>
        <v>28000</v>
      </c>
      <c r="D151" s="80">
        <f>D152+D155</f>
        <v>0</v>
      </c>
      <c r="E151" s="88">
        <f t="shared" si="28"/>
        <v>27989.83</v>
      </c>
      <c r="F151" s="88">
        <f t="shared" si="25"/>
        <v>99.963678571428588</v>
      </c>
      <c r="G151" s="80">
        <f>G152+G155</f>
        <v>27989.83</v>
      </c>
      <c r="H151" s="88">
        <f t="shared" si="26"/>
        <v>99.963678571428588</v>
      </c>
      <c r="I151" s="80">
        <f>I152+I155</f>
        <v>0</v>
      </c>
      <c r="J151" s="88">
        <v>0</v>
      </c>
      <c r="K151" s="25"/>
      <c r="L151" s="6"/>
      <c r="M151" s="6"/>
      <c r="N151" s="6"/>
    </row>
    <row r="152" spans="1:14" ht="25.8" customHeight="1" outlineLevel="7" x14ac:dyDescent="0.3">
      <c r="A152" s="121" t="s">
        <v>104</v>
      </c>
      <c r="B152" s="122">
        <f t="shared" si="31"/>
        <v>10000</v>
      </c>
      <c r="C152" s="59">
        <f>C153+C154</f>
        <v>10000</v>
      </c>
      <c r="D152" s="59">
        <f t="shared" ref="D152:I152" si="34">D153+D154</f>
        <v>0</v>
      </c>
      <c r="E152" s="33">
        <f t="shared" si="28"/>
        <v>9989.83</v>
      </c>
      <c r="F152" s="34">
        <f t="shared" si="25"/>
        <v>99.898299999999992</v>
      </c>
      <c r="G152" s="74">
        <f t="shared" si="34"/>
        <v>9989.83</v>
      </c>
      <c r="H152" s="34">
        <f t="shared" si="26"/>
        <v>99.898299999999992</v>
      </c>
      <c r="I152" s="74">
        <f t="shared" si="34"/>
        <v>0</v>
      </c>
      <c r="J152" s="34">
        <v>0</v>
      </c>
      <c r="K152" s="6"/>
      <c r="L152" s="6"/>
      <c r="M152" s="6"/>
      <c r="N152" s="6"/>
    </row>
    <row r="153" spans="1:14" ht="40.200000000000003" customHeight="1" outlineLevel="7" x14ac:dyDescent="0.3">
      <c r="A153" s="117" t="s">
        <v>105</v>
      </c>
      <c r="B153" s="118">
        <f t="shared" si="31"/>
        <v>3000</v>
      </c>
      <c r="C153" s="54">
        <v>3000</v>
      </c>
      <c r="D153" s="54">
        <v>0</v>
      </c>
      <c r="E153" s="37">
        <f t="shared" si="28"/>
        <v>3000</v>
      </c>
      <c r="F153" s="38">
        <f t="shared" si="25"/>
        <v>100</v>
      </c>
      <c r="G153" s="55">
        <v>3000</v>
      </c>
      <c r="H153" s="38">
        <f t="shared" si="26"/>
        <v>100</v>
      </c>
      <c r="I153" s="55">
        <v>0</v>
      </c>
      <c r="J153" s="38">
        <v>0</v>
      </c>
      <c r="K153" s="6"/>
      <c r="L153" s="6"/>
      <c r="M153" s="6"/>
      <c r="N153" s="6"/>
    </row>
    <row r="154" spans="1:14" ht="21" customHeight="1" outlineLevel="7" x14ac:dyDescent="0.3">
      <c r="A154" s="117" t="s">
        <v>106</v>
      </c>
      <c r="B154" s="118">
        <f t="shared" si="31"/>
        <v>7000</v>
      </c>
      <c r="C154" s="54">
        <v>7000</v>
      </c>
      <c r="D154" s="54">
        <v>0</v>
      </c>
      <c r="E154" s="37">
        <f t="shared" si="28"/>
        <v>6989.83</v>
      </c>
      <c r="F154" s="38">
        <f t="shared" si="25"/>
        <v>99.85471428571428</v>
      </c>
      <c r="G154" s="55">
        <v>6989.83</v>
      </c>
      <c r="H154" s="38">
        <f t="shared" si="26"/>
        <v>99.85471428571428</v>
      </c>
      <c r="I154" s="55">
        <v>0</v>
      </c>
      <c r="J154" s="38">
        <v>0</v>
      </c>
      <c r="K154" s="6"/>
      <c r="L154" s="6"/>
      <c r="M154" s="6"/>
      <c r="N154" s="6"/>
    </row>
    <row r="155" spans="1:14" ht="42.6" customHeight="1" outlineLevel="7" x14ac:dyDescent="0.3">
      <c r="A155" s="121" t="s">
        <v>107</v>
      </c>
      <c r="B155" s="122">
        <f t="shared" si="31"/>
        <v>18000</v>
      </c>
      <c r="C155" s="59">
        <f>C156+C157</f>
        <v>18000</v>
      </c>
      <c r="D155" s="59">
        <v>0</v>
      </c>
      <c r="E155" s="33">
        <f t="shared" si="28"/>
        <v>18000</v>
      </c>
      <c r="F155" s="34">
        <f t="shared" si="25"/>
        <v>100</v>
      </c>
      <c r="G155" s="74">
        <f t="shared" ref="G155:I155" si="35">G156+G157</f>
        <v>18000</v>
      </c>
      <c r="H155" s="34">
        <f t="shared" si="26"/>
        <v>100</v>
      </c>
      <c r="I155" s="74">
        <f t="shared" si="35"/>
        <v>0</v>
      </c>
      <c r="J155" s="34">
        <v>0</v>
      </c>
      <c r="K155" s="6"/>
      <c r="L155" s="6"/>
      <c r="M155" s="6"/>
      <c r="N155" s="6"/>
    </row>
    <row r="156" spans="1:14" ht="43.2" customHeight="1" outlineLevel="7" x14ac:dyDescent="0.3">
      <c r="A156" s="117" t="s">
        <v>108</v>
      </c>
      <c r="B156" s="118">
        <f t="shared" si="31"/>
        <v>8000</v>
      </c>
      <c r="C156" s="54">
        <v>8000</v>
      </c>
      <c r="D156" s="54">
        <v>0</v>
      </c>
      <c r="E156" s="37">
        <f t="shared" si="28"/>
        <v>8000</v>
      </c>
      <c r="F156" s="38">
        <f t="shared" si="25"/>
        <v>100</v>
      </c>
      <c r="G156" s="55">
        <v>8000</v>
      </c>
      <c r="H156" s="38">
        <f t="shared" si="26"/>
        <v>100</v>
      </c>
      <c r="I156" s="55">
        <v>0</v>
      </c>
      <c r="J156" s="38">
        <v>0</v>
      </c>
      <c r="K156" s="6"/>
      <c r="L156" s="6"/>
      <c r="M156" s="6"/>
      <c r="N156" s="6"/>
    </row>
    <row r="157" spans="1:14" ht="30" customHeight="1" outlineLevel="7" x14ac:dyDescent="0.3">
      <c r="A157" s="117" t="s">
        <v>109</v>
      </c>
      <c r="B157" s="118">
        <f t="shared" si="31"/>
        <v>10000</v>
      </c>
      <c r="C157" s="54">
        <v>10000</v>
      </c>
      <c r="D157" s="54">
        <v>0</v>
      </c>
      <c r="E157" s="37">
        <f t="shared" si="28"/>
        <v>10000</v>
      </c>
      <c r="F157" s="38">
        <f t="shared" si="25"/>
        <v>100</v>
      </c>
      <c r="G157" s="55">
        <v>10000</v>
      </c>
      <c r="H157" s="38">
        <f t="shared" si="26"/>
        <v>100</v>
      </c>
      <c r="I157" s="55">
        <v>0</v>
      </c>
      <c r="J157" s="38">
        <v>0</v>
      </c>
      <c r="K157" s="6"/>
      <c r="L157" s="6"/>
      <c r="M157" s="6"/>
      <c r="N157" s="6"/>
    </row>
    <row r="158" spans="1:14" ht="29.25" customHeight="1" outlineLevel="6" x14ac:dyDescent="0.3">
      <c r="A158" s="77" t="s">
        <v>110</v>
      </c>
      <c r="B158" s="120">
        <f>C158+D158</f>
        <v>28370200.639999997</v>
      </c>
      <c r="C158" s="89">
        <f>C159+C161+C164+C169+C173+C177+C179+C181+C183</f>
        <v>26761052.649999999</v>
      </c>
      <c r="D158" s="89">
        <f>D159+D161+D164+D169+D173+D177+D179</f>
        <v>1609147.9899999998</v>
      </c>
      <c r="E158" s="88">
        <f>G158+I158</f>
        <v>28206884.199999999</v>
      </c>
      <c r="F158" s="88">
        <f t="shared" si="25"/>
        <v>99.42433808603478</v>
      </c>
      <c r="G158" s="89">
        <f>G159+G161+G164+G169+G173+G177+G179+G181+G183</f>
        <v>26597736.210000001</v>
      </c>
      <c r="H158" s="88">
        <f t="shared" si="26"/>
        <v>99.389723408357781</v>
      </c>
      <c r="I158" s="89">
        <f>I159+I161+I164+I169+I173+I177+I179+I181</f>
        <v>1609147.9899999998</v>
      </c>
      <c r="J158" s="88">
        <f t="shared" si="30"/>
        <v>100</v>
      </c>
      <c r="K158" s="24"/>
    </row>
    <row r="159" spans="1:14" ht="27.6" outlineLevel="7" x14ac:dyDescent="0.3">
      <c r="A159" s="31" t="s">
        <v>111</v>
      </c>
      <c r="B159" s="122">
        <f t="shared" si="31"/>
        <v>200000</v>
      </c>
      <c r="C159" s="33">
        <f>C160</f>
        <v>200000</v>
      </c>
      <c r="D159" s="33">
        <f t="shared" ref="D159:G159" si="36">D160</f>
        <v>0</v>
      </c>
      <c r="E159" s="33">
        <f t="shared" si="28"/>
        <v>199740</v>
      </c>
      <c r="F159" s="34">
        <f t="shared" si="25"/>
        <v>99.87</v>
      </c>
      <c r="G159" s="34">
        <f t="shared" si="36"/>
        <v>199740</v>
      </c>
      <c r="H159" s="34">
        <f t="shared" si="26"/>
        <v>99.87</v>
      </c>
      <c r="I159" s="34">
        <f>I160</f>
        <v>0</v>
      </c>
      <c r="J159" s="34">
        <v>0</v>
      </c>
      <c r="K159" s="2"/>
    </row>
    <row r="160" spans="1:14" ht="25.2" customHeight="1" outlineLevel="6" x14ac:dyDescent="0.3">
      <c r="A160" s="35" t="s">
        <v>112</v>
      </c>
      <c r="B160" s="118">
        <f t="shared" si="31"/>
        <v>200000</v>
      </c>
      <c r="C160" s="37">
        <v>200000</v>
      </c>
      <c r="D160" s="37">
        <v>0</v>
      </c>
      <c r="E160" s="37">
        <f t="shared" si="28"/>
        <v>199740</v>
      </c>
      <c r="F160" s="38">
        <f t="shared" si="25"/>
        <v>99.87</v>
      </c>
      <c r="G160" s="38">
        <v>199740</v>
      </c>
      <c r="H160" s="38">
        <f t="shared" si="26"/>
        <v>99.87</v>
      </c>
      <c r="I160" s="38">
        <v>0</v>
      </c>
      <c r="J160" s="38">
        <v>0</v>
      </c>
      <c r="K160" s="2"/>
    </row>
    <row r="161" spans="1:11" ht="27.6" outlineLevel="7" x14ac:dyDescent="0.3">
      <c r="A161" s="31" t="s">
        <v>113</v>
      </c>
      <c r="B161" s="122">
        <f t="shared" si="31"/>
        <v>1317638.3900000001</v>
      </c>
      <c r="C161" s="33">
        <f>C162+C163</f>
        <v>1317638.3900000001</v>
      </c>
      <c r="D161" s="33">
        <f>D162+D163</f>
        <v>0</v>
      </c>
      <c r="E161" s="33">
        <f t="shared" si="28"/>
        <v>1317638.3900000001</v>
      </c>
      <c r="F161" s="34">
        <f t="shared" si="25"/>
        <v>100</v>
      </c>
      <c r="G161" s="34">
        <f>G162+G163</f>
        <v>1317638.3900000001</v>
      </c>
      <c r="H161" s="34">
        <f t="shared" si="26"/>
        <v>100</v>
      </c>
      <c r="I161" s="34">
        <f>I162+I163</f>
        <v>0</v>
      </c>
      <c r="J161" s="34">
        <v>0</v>
      </c>
      <c r="K161" s="2"/>
    </row>
    <row r="162" spans="1:11" ht="27.6" outlineLevel="6" x14ac:dyDescent="0.3">
      <c r="A162" s="35" t="s">
        <v>114</v>
      </c>
      <c r="B162" s="118">
        <f t="shared" si="31"/>
        <v>643781.64</v>
      </c>
      <c r="C162" s="37">
        <v>643781.64</v>
      </c>
      <c r="D162" s="37">
        <v>0</v>
      </c>
      <c r="E162" s="37">
        <f t="shared" si="28"/>
        <v>643781.64</v>
      </c>
      <c r="F162" s="38">
        <f t="shared" si="25"/>
        <v>100</v>
      </c>
      <c r="G162" s="38">
        <v>643781.64</v>
      </c>
      <c r="H162" s="38">
        <f t="shared" si="26"/>
        <v>100</v>
      </c>
      <c r="I162" s="38">
        <v>0</v>
      </c>
      <c r="J162" s="38">
        <v>0</v>
      </c>
      <c r="K162" s="2"/>
    </row>
    <row r="163" spans="1:11" ht="32.4" customHeight="1" outlineLevel="6" x14ac:dyDescent="0.3">
      <c r="A163" s="35" t="s">
        <v>151</v>
      </c>
      <c r="B163" s="118">
        <f>C163+D163</f>
        <v>673856.75</v>
      </c>
      <c r="C163" s="37">
        <v>673856.75</v>
      </c>
      <c r="D163" s="37">
        <v>0</v>
      </c>
      <c r="E163" s="37">
        <f>G163+I163</f>
        <v>673856.75</v>
      </c>
      <c r="F163" s="38">
        <f t="shared" si="25"/>
        <v>100</v>
      </c>
      <c r="G163" s="38">
        <v>673856.75</v>
      </c>
      <c r="H163" s="38">
        <f t="shared" si="26"/>
        <v>100</v>
      </c>
      <c r="I163" s="38">
        <v>0</v>
      </c>
      <c r="J163" s="38">
        <v>0</v>
      </c>
      <c r="K163" s="2"/>
    </row>
    <row r="164" spans="1:11" ht="28.8" customHeight="1" outlineLevel="7" x14ac:dyDescent="0.3">
      <c r="A164" s="31" t="s">
        <v>115</v>
      </c>
      <c r="B164" s="122">
        <f t="shared" si="31"/>
        <v>2253662.7199999997</v>
      </c>
      <c r="C164" s="33">
        <f>C165+C167+C166+C168</f>
        <v>979749.03</v>
      </c>
      <c r="D164" s="33">
        <f>D165+D167+D166+D168</f>
        <v>1273913.69</v>
      </c>
      <c r="E164" s="33">
        <f t="shared" si="28"/>
        <v>2253642.37</v>
      </c>
      <c r="F164" s="34">
        <f t="shared" si="25"/>
        <v>99.99909702548571</v>
      </c>
      <c r="G164" s="34">
        <f>G165+G167+G166+G168</f>
        <v>979728.68</v>
      </c>
      <c r="H164" s="34">
        <f t="shared" si="26"/>
        <v>99.997922937468999</v>
      </c>
      <c r="I164" s="34">
        <f>I165+I167+I166+I168</f>
        <v>1273913.69</v>
      </c>
      <c r="J164" s="34">
        <f>I164/D164*100</f>
        <v>100</v>
      </c>
      <c r="K164" s="2"/>
    </row>
    <row r="165" spans="1:11" ht="41.4" outlineLevel="7" x14ac:dyDescent="0.3">
      <c r="A165" s="35" t="s">
        <v>116</v>
      </c>
      <c r="B165" s="118">
        <f t="shared" si="31"/>
        <v>791002.03</v>
      </c>
      <c r="C165" s="37">
        <v>791002.03</v>
      </c>
      <c r="D165" s="37">
        <v>0</v>
      </c>
      <c r="E165" s="37">
        <f t="shared" si="28"/>
        <v>791002</v>
      </c>
      <c r="F165" s="38">
        <f t="shared" si="25"/>
        <v>99.999996207342221</v>
      </c>
      <c r="G165" s="38">
        <v>791002</v>
      </c>
      <c r="H165" s="38">
        <f t="shared" si="26"/>
        <v>99.999996207342221</v>
      </c>
      <c r="I165" s="38">
        <v>0</v>
      </c>
      <c r="J165" s="38">
        <v>0</v>
      </c>
      <c r="K165" s="2"/>
    </row>
    <row r="166" spans="1:11" outlineLevel="7" x14ac:dyDescent="0.3">
      <c r="A166" s="35" t="s">
        <v>117</v>
      </c>
      <c r="B166" s="118">
        <f t="shared" si="31"/>
        <v>118747</v>
      </c>
      <c r="C166" s="37">
        <v>118747</v>
      </c>
      <c r="D166" s="37">
        <v>0</v>
      </c>
      <c r="E166" s="37">
        <f t="shared" si="28"/>
        <v>118747</v>
      </c>
      <c r="F166" s="38">
        <f t="shared" si="25"/>
        <v>100</v>
      </c>
      <c r="G166" s="38">
        <v>118747</v>
      </c>
      <c r="H166" s="38">
        <f t="shared" si="26"/>
        <v>100</v>
      </c>
      <c r="I166" s="38">
        <v>0</v>
      </c>
      <c r="J166" s="38">
        <v>0</v>
      </c>
      <c r="K166" s="2"/>
    </row>
    <row r="167" spans="1:11" ht="27.6" outlineLevel="6" x14ac:dyDescent="0.3">
      <c r="A167" s="35" t="s">
        <v>118</v>
      </c>
      <c r="B167" s="118">
        <f t="shared" si="31"/>
        <v>63696.1</v>
      </c>
      <c r="C167" s="37">
        <v>63696.1</v>
      </c>
      <c r="D167" s="37">
        <v>0</v>
      </c>
      <c r="E167" s="37">
        <f t="shared" si="28"/>
        <v>63675.78</v>
      </c>
      <c r="F167" s="38">
        <f t="shared" si="25"/>
        <v>99.968098517805643</v>
      </c>
      <c r="G167" s="38">
        <v>63675.78</v>
      </c>
      <c r="H167" s="38">
        <f t="shared" si="26"/>
        <v>99.968098517805643</v>
      </c>
      <c r="I167" s="38">
        <v>0</v>
      </c>
      <c r="J167" s="38">
        <v>0</v>
      </c>
      <c r="K167" s="2"/>
    </row>
    <row r="168" spans="1:11" ht="42" customHeight="1" outlineLevel="6" x14ac:dyDescent="0.3">
      <c r="A168" s="35" t="s">
        <v>152</v>
      </c>
      <c r="B168" s="118">
        <f t="shared" si="31"/>
        <v>1280217.5899999999</v>
      </c>
      <c r="C168" s="37">
        <v>6303.9</v>
      </c>
      <c r="D168" s="37">
        <v>1273913.69</v>
      </c>
      <c r="E168" s="37">
        <f t="shared" si="28"/>
        <v>1280217.5899999999</v>
      </c>
      <c r="F168" s="38">
        <f t="shared" si="25"/>
        <v>100</v>
      </c>
      <c r="G168" s="38">
        <v>6303.9</v>
      </c>
      <c r="H168" s="38">
        <f>G168/C168*100</f>
        <v>100</v>
      </c>
      <c r="I168" s="38">
        <v>1273913.69</v>
      </c>
      <c r="J168" s="38">
        <f>I168/D168*100</f>
        <v>100</v>
      </c>
      <c r="K168" s="2"/>
    </row>
    <row r="169" spans="1:11" ht="27.75" customHeight="1" outlineLevel="6" x14ac:dyDescent="0.3">
      <c r="A169" s="31" t="s">
        <v>119</v>
      </c>
      <c r="B169" s="122">
        <f t="shared" si="31"/>
        <v>14442984</v>
      </c>
      <c r="C169" s="33">
        <f>C170+C171</f>
        <v>14225487.57</v>
      </c>
      <c r="D169" s="33">
        <f>D170+D171+D172</f>
        <v>217496.43</v>
      </c>
      <c r="E169" s="33">
        <f t="shared" si="28"/>
        <v>14312661.869999999</v>
      </c>
      <c r="F169" s="34">
        <f t="shared" ref="F169:F229" si="37">E169/B169*100</f>
        <v>99.097678637600097</v>
      </c>
      <c r="G169" s="34">
        <f>G170+G171</f>
        <v>14095165.439999999</v>
      </c>
      <c r="H169" s="34">
        <f t="shared" ref="H169:H229" si="38">G169/C169*100</f>
        <v>99.083882859137745</v>
      </c>
      <c r="I169" s="34">
        <f>I170+I171+I172</f>
        <v>217496.43</v>
      </c>
      <c r="J169" s="34">
        <f>I169/D169*100</f>
        <v>100</v>
      </c>
      <c r="K169" s="2"/>
    </row>
    <row r="170" spans="1:11" ht="31.2" customHeight="1" outlineLevel="7" x14ac:dyDescent="0.3">
      <c r="A170" s="35" t="s">
        <v>120</v>
      </c>
      <c r="B170" s="118">
        <f t="shared" si="31"/>
        <v>96000</v>
      </c>
      <c r="C170" s="37">
        <v>96000</v>
      </c>
      <c r="D170" s="37">
        <v>0</v>
      </c>
      <c r="E170" s="37">
        <f t="shared" si="28"/>
        <v>81550</v>
      </c>
      <c r="F170" s="38">
        <f t="shared" si="37"/>
        <v>84.947916666666671</v>
      </c>
      <c r="G170" s="38">
        <v>81550</v>
      </c>
      <c r="H170" s="38">
        <f t="shared" si="38"/>
        <v>84.947916666666671</v>
      </c>
      <c r="I170" s="38">
        <v>0</v>
      </c>
      <c r="J170" s="38">
        <v>0</v>
      </c>
      <c r="K170" s="2"/>
    </row>
    <row r="171" spans="1:11" ht="31.2" customHeight="1" outlineLevel="6" x14ac:dyDescent="0.3">
      <c r="A171" s="35" t="s">
        <v>121</v>
      </c>
      <c r="B171" s="118">
        <f t="shared" si="31"/>
        <v>14129487.57</v>
      </c>
      <c r="C171" s="37">
        <v>14129487.57</v>
      </c>
      <c r="D171" s="37">
        <v>0</v>
      </c>
      <c r="E171" s="37">
        <f t="shared" ref="E171:E229" si="39">G171+I171</f>
        <v>14013615.439999999</v>
      </c>
      <c r="F171" s="38">
        <f t="shared" si="37"/>
        <v>99.179926876852747</v>
      </c>
      <c r="G171" s="38">
        <v>14013615.439999999</v>
      </c>
      <c r="H171" s="38">
        <f t="shared" si="38"/>
        <v>99.179926876852747</v>
      </c>
      <c r="I171" s="38">
        <v>0</v>
      </c>
      <c r="J171" s="38">
        <v>0</v>
      </c>
      <c r="K171" s="2"/>
    </row>
    <row r="172" spans="1:11" ht="40.799999999999997" customHeight="1" outlineLevel="6" x14ac:dyDescent="0.3">
      <c r="A172" s="35" t="s">
        <v>217</v>
      </c>
      <c r="B172" s="118">
        <f t="shared" si="31"/>
        <v>217496.43</v>
      </c>
      <c r="C172" s="37">
        <v>0</v>
      </c>
      <c r="D172" s="37">
        <v>217496.43</v>
      </c>
      <c r="E172" s="37">
        <f t="shared" si="39"/>
        <v>217496.43</v>
      </c>
      <c r="F172" s="38">
        <f t="shared" si="37"/>
        <v>100</v>
      </c>
      <c r="G172" s="38">
        <v>0</v>
      </c>
      <c r="H172" s="38">
        <v>0</v>
      </c>
      <c r="I172" s="38">
        <v>217496.43</v>
      </c>
      <c r="J172" s="38">
        <v>100</v>
      </c>
      <c r="K172" s="2"/>
    </row>
    <row r="173" spans="1:11" ht="28.5" customHeight="1" outlineLevel="6" x14ac:dyDescent="0.3">
      <c r="A173" s="31" t="s">
        <v>122</v>
      </c>
      <c r="B173" s="122">
        <f t="shared" si="31"/>
        <v>6860299.5300000003</v>
      </c>
      <c r="C173" s="33">
        <f>C174+C175+C176</f>
        <v>6742561.6600000001</v>
      </c>
      <c r="D173" s="33">
        <f>D174+D175+D176</f>
        <v>117737.87</v>
      </c>
      <c r="E173" s="33">
        <f t="shared" si="39"/>
        <v>6827585.5700000003</v>
      </c>
      <c r="F173" s="34">
        <f t="shared" si="37"/>
        <v>99.523140937841831</v>
      </c>
      <c r="G173" s="34">
        <f>G174+G175+G176</f>
        <v>6709847.7000000002</v>
      </c>
      <c r="H173" s="34">
        <f t="shared" si="38"/>
        <v>99.514814077354686</v>
      </c>
      <c r="I173" s="34">
        <f>I174+I175+I176</f>
        <v>117737.87</v>
      </c>
      <c r="J173" s="38">
        <v>100</v>
      </c>
      <c r="K173" s="2"/>
    </row>
    <row r="174" spans="1:11" ht="27" customHeight="1" outlineLevel="7" x14ac:dyDescent="0.3">
      <c r="A174" s="123" t="s">
        <v>159</v>
      </c>
      <c r="B174" s="124">
        <f t="shared" si="31"/>
        <v>6000</v>
      </c>
      <c r="C174" s="37">
        <v>6000</v>
      </c>
      <c r="D174" s="37">
        <v>0</v>
      </c>
      <c r="E174" s="37">
        <f t="shared" si="39"/>
        <v>6000</v>
      </c>
      <c r="F174" s="38">
        <f t="shared" si="37"/>
        <v>100</v>
      </c>
      <c r="G174" s="38">
        <v>6000</v>
      </c>
      <c r="H174" s="38">
        <f t="shared" si="38"/>
        <v>100</v>
      </c>
      <c r="I174" s="38">
        <v>0</v>
      </c>
      <c r="J174" s="38">
        <v>0</v>
      </c>
      <c r="K174" s="2"/>
    </row>
    <row r="175" spans="1:11" ht="27.6" outlineLevel="7" x14ac:dyDescent="0.3">
      <c r="A175" s="125" t="s">
        <v>158</v>
      </c>
      <c r="B175" s="53">
        <f t="shared" si="31"/>
        <v>6736561.6600000001</v>
      </c>
      <c r="C175" s="48">
        <v>6736561.6600000001</v>
      </c>
      <c r="D175" s="37">
        <v>0</v>
      </c>
      <c r="E175" s="37">
        <f t="shared" si="39"/>
        <v>6703847.7000000002</v>
      </c>
      <c r="F175" s="38">
        <f t="shared" si="37"/>
        <v>99.514381940653081</v>
      </c>
      <c r="G175" s="38">
        <v>6703847.7000000002</v>
      </c>
      <c r="H175" s="38">
        <f t="shared" si="38"/>
        <v>99.514381940653081</v>
      </c>
      <c r="I175" s="38">
        <v>0</v>
      </c>
      <c r="J175" s="38">
        <v>0</v>
      </c>
      <c r="K175" s="2"/>
    </row>
    <row r="176" spans="1:11" ht="27.6" outlineLevel="7" x14ac:dyDescent="0.3">
      <c r="A176" s="126" t="s">
        <v>218</v>
      </c>
      <c r="B176" s="62">
        <f t="shared" si="31"/>
        <v>117737.87</v>
      </c>
      <c r="C176" s="48">
        <v>0</v>
      </c>
      <c r="D176" s="37">
        <v>117737.87</v>
      </c>
      <c r="E176" s="37">
        <f t="shared" si="39"/>
        <v>117737.87</v>
      </c>
      <c r="F176" s="38">
        <f t="shared" si="37"/>
        <v>100</v>
      </c>
      <c r="G176" s="38">
        <v>0</v>
      </c>
      <c r="H176" s="38">
        <v>0</v>
      </c>
      <c r="I176" s="38">
        <v>117737.87</v>
      </c>
      <c r="J176" s="38">
        <v>100</v>
      </c>
      <c r="K176" s="2"/>
    </row>
    <row r="177" spans="1:11" ht="41.4" outlineLevel="7" x14ac:dyDescent="0.3">
      <c r="A177" s="73" t="s">
        <v>123</v>
      </c>
      <c r="B177" s="69">
        <f t="shared" si="31"/>
        <v>27000</v>
      </c>
      <c r="C177" s="33">
        <f>C178</f>
        <v>27000</v>
      </c>
      <c r="D177" s="33">
        <f>D178</f>
        <v>0</v>
      </c>
      <c r="E177" s="33">
        <f t="shared" si="39"/>
        <v>27000</v>
      </c>
      <c r="F177" s="34">
        <f t="shared" si="37"/>
        <v>100</v>
      </c>
      <c r="G177" s="34">
        <f>G178</f>
        <v>27000</v>
      </c>
      <c r="H177" s="34">
        <f t="shared" si="38"/>
        <v>100</v>
      </c>
      <c r="I177" s="34">
        <f>I178</f>
        <v>0</v>
      </c>
      <c r="J177" s="34">
        <v>0</v>
      </c>
      <c r="K177" s="2"/>
    </row>
    <row r="178" spans="1:11" ht="28.2" customHeight="1" outlineLevel="7" x14ac:dyDescent="0.3">
      <c r="A178" s="126" t="s">
        <v>153</v>
      </c>
      <c r="B178" s="62">
        <f>C178+D178</f>
        <v>27000</v>
      </c>
      <c r="C178" s="37">
        <v>27000</v>
      </c>
      <c r="D178" s="37">
        <v>0</v>
      </c>
      <c r="E178" s="37">
        <f>G178+I178</f>
        <v>27000</v>
      </c>
      <c r="F178" s="38">
        <f t="shared" si="37"/>
        <v>100</v>
      </c>
      <c r="G178" s="38">
        <v>27000</v>
      </c>
      <c r="H178" s="38">
        <f t="shared" si="38"/>
        <v>100</v>
      </c>
      <c r="I178" s="38">
        <v>0</v>
      </c>
      <c r="J178" s="38">
        <v>0</v>
      </c>
      <c r="K178" s="2"/>
    </row>
    <row r="179" spans="1:11" ht="27.6" customHeight="1" outlineLevel="7" x14ac:dyDescent="0.3">
      <c r="A179" s="93" t="s">
        <v>124</v>
      </c>
      <c r="B179" s="58">
        <f t="shared" si="31"/>
        <v>273075</v>
      </c>
      <c r="C179" s="33">
        <f>C180</f>
        <v>273075</v>
      </c>
      <c r="D179" s="33">
        <f t="shared" ref="D179:I179" si="40">D180</f>
        <v>0</v>
      </c>
      <c r="E179" s="33">
        <f t="shared" si="39"/>
        <v>273075</v>
      </c>
      <c r="F179" s="34">
        <f t="shared" si="37"/>
        <v>100</v>
      </c>
      <c r="G179" s="34">
        <f>G180</f>
        <v>273075</v>
      </c>
      <c r="H179" s="34">
        <f t="shared" si="38"/>
        <v>100</v>
      </c>
      <c r="I179" s="34">
        <f t="shared" si="40"/>
        <v>0</v>
      </c>
      <c r="J179" s="34">
        <v>0</v>
      </c>
      <c r="K179" s="2"/>
    </row>
    <row r="180" spans="1:11" outlineLevel="7" x14ac:dyDescent="0.3">
      <c r="A180" s="127" t="s">
        <v>154</v>
      </c>
      <c r="B180" s="62">
        <f t="shared" si="31"/>
        <v>273075</v>
      </c>
      <c r="C180" s="90">
        <v>273075</v>
      </c>
      <c r="D180" s="90">
        <v>0</v>
      </c>
      <c r="E180" s="90">
        <f t="shared" si="39"/>
        <v>273075</v>
      </c>
      <c r="F180" s="92">
        <f t="shared" si="37"/>
        <v>100</v>
      </c>
      <c r="G180" s="92">
        <v>273075</v>
      </c>
      <c r="H180" s="92">
        <f t="shared" si="38"/>
        <v>100</v>
      </c>
      <c r="I180" s="92">
        <v>0</v>
      </c>
      <c r="J180" s="92">
        <v>0</v>
      </c>
      <c r="K180" s="2"/>
    </row>
    <row r="181" spans="1:11" ht="28.2" customHeight="1" outlineLevel="7" x14ac:dyDescent="0.3">
      <c r="A181" s="73" t="s">
        <v>125</v>
      </c>
      <c r="B181" s="69">
        <f t="shared" si="31"/>
        <v>2845541</v>
      </c>
      <c r="C181" s="70">
        <f>C182</f>
        <v>2845541</v>
      </c>
      <c r="D181" s="70">
        <f>D182</f>
        <v>0</v>
      </c>
      <c r="E181" s="50">
        <f t="shared" si="39"/>
        <v>2845541</v>
      </c>
      <c r="F181" s="51">
        <f t="shared" si="37"/>
        <v>100</v>
      </c>
      <c r="G181" s="72">
        <f>G182</f>
        <v>2845541</v>
      </c>
      <c r="H181" s="51">
        <f t="shared" si="38"/>
        <v>100</v>
      </c>
      <c r="I181" s="72">
        <f>I182</f>
        <v>0</v>
      </c>
      <c r="J181" s="51">
        <v>0</v>
      </c>
      <c r="K181" s="2"/>
    </row>
    <row r="182" spans="1:11" ht="29.4" customHeight="1" outlineLevel="7" x14ac:dyDescent="0.3">
      <c r="A182" s="76" t="s">
        <v>126</v>
      </c>
      <c r="B182" s="53">
        <f t="shared" ref="B182:B229" si="41">C182+D182</f>
        <v>2845541</v>
      </c>
      <c r="C182" s="54">
        <v>2845541</v>
      </c>
      <c r="D182" s="54">
        <v>0</v>
      </c>
      <c r="E182" s="54">
        <f t="shared" si="39"/>
        <v>2845541</v>
      </c>
      <c r="F182" s="55">
        <f t="shared" si="37"/>
        <v>100</v>
      </c>
      <c r="G182" s="55">
        <v>2845541</v>
      </c>
      <c r="H182" s="55">
        <f t="shared" si="38"/>
        <v>100</v>
      </c>
      <c r="I182" s="55">
        <v>0</v>
      </c>
      <c r="J182" s="55">
        <v>0</v>
      </c>
      <c r="K182" s="2"/>
    </row>
    <row r="183" spans="1:11" ht="33" customHeight="1" outlineLevel="7" x14ac:dyDescent="0.3">
      <c r="A183" s="128" t="s">
        <v>226</v>
      </c>
      <c r="B183" s="53">
        <f>C183+D183</f>
        <v>150000</v>
      </c>
      <c r="C183" s="54">
        <f>C184</f>
        <v>150000</v>
      </c>
      <c r="D183" s="54">
        <v>0</v>
      </c>
      <c r="E183" s="54">
        <f>G183+I183</f>
        <v>150000</v>
      </c>
      <c r="F183" s="55">
        <v>100</v>
      </c>
      <c r="G183" s="55">
        <f>G184</f>
        <v>150000</v>
      </c>
      <c r="H183" s="55">
        <v>100</v>
      </c>
      <c r="I183" s="55">
        <f>I184</f>
        <v>0</v>
      </c>
      <c r="J183" s="55">
        <v>0</v>
      </c>
      <c r="K183" s="2"/>
    </row>
    <row r="184" spans="1:11" ht="30.6" customHeight="1" outlineLevel="7" x14ac:dyDescent="0.3">
      <c r="A184" s="125" t="s">
        <v>225</v>
      </c>
      <c r="B184" s="53">
        <f>C184+D184</f>
        <v>150000</v>
      </c>
      <c r="C184" s="54">
        <v>150000</v>
      </c>
      <c r="D184" s="54">
        <v>0</v>
      </c>
      <c r="E184" s="54">
        <f>G184+I184</f>
        <v>150000</v>
      </c>
      <c r="F184" s="55">
        <f t="shared" si="37"/>
        <v>100</v>
      </c>
      <c r="G184" s="55">
        <v>150000</v>
      </c>
      <c r="H184" s="55">
        <f t="shared" si="38"/>
        <v>100</v>
      </c>
      <c r="I184" s="55">
        <v>0</v>
      </c>
      <c r="J184" s="55">
        <v>0</v>
      </c>
      <c r="K184" s="2"/>
    </row>
    <row r="185" spans="1:11" ht="42" customHeight="1" outlineLevel="7" x14ac:dyDescent="0.3">
      <c r="A185" s="129" t="s">
        <v>127</v>
      </c>
      <c r="B185" s="130">
        <f t="shared" si="41"/>
        <v>3753136.8</v>
      </c>
      <c r="C185" s="89">
        <f>C186</f>
        <v>3753136.8</v>
      </c>
      <c r="D185" s="89">
        <f t="shared" ref="D185:I185" si="42">D186</f>
        <v>0</v>
      </c>
      <c r="E185" s="89">
        <f t="shared" si="39"/>
        <v>3752807.15</v>
      </c>
      <c r="F185" s="89">
        <f t="shared" si="37"/>
        <v>99.99121668040452</v>
      </c>
      <c r="G185" s="89">
        <f t="shared" si="42"/>
        <v>3752807.15</v>
      </c>
      <c r="H185" s="89">
        <f t="shared" si="38"/>
        <v>99.99121668040452</v>
      </c>
      <c r="I185" s="89">
        <f t="shared" si="42"/>
        <v>0</v>
      </c>
      <c r="J185" s="131">
        <v>0</v>
      </c>
      <c r="K185" s="24"/>
    </row>
    <row r="186" spans="1:11" ht="28.95" customHeight="1" outlineLevel="7" x14ac:dyDescent="0.3">
      <c r="A186" s="57" t="s">
        <v>128</v>
      </c>
      <c r="B186" s="58">
        <f t="shared" si="41"/>
        <v>3753136.8</v>
      </c>
      <c r="C186" s="33">
        <f>C187+C188</f>
        <v>3753136.8</v>
      </c>
      <c r="D186" s="33">
        <f>D187+D188</f>
        <v>0</v>
      </c>
      <c r="E186" s="33">
        <f t="shared" si="39"/>
        <v>3752807.15</v>
      </c>
      <c r="F186" s="34">
        <f t="shared" si="37"/>
        <v>99.99121668040452</v>
      </c>
      <c r="G186" s="34">
        <f>G187+G188</f>
        <v>3752807.15</v>
      </c>
      <c r="H186" s="34">
        <f t="shared" si="38"/>
        <v>99.99121668040452</v>
      </c>
      <c r="I186" s="34">
        <f>I187+I188</f>
        <v>0</v>
      </c>
      <c r="J186" s="34">
        <v>0</v>
      </c>
      <c r="K186" s="24"/>
    </row>
    <row r="187" spans="1:11" ht="21.6" customHeight="1" outlineLevel="7" x14ac:dyDescent="0.3">
      <c r="A187" s="52" t="s">
        <v>129</v>
      </c>
      <c r="B187" s="53">
        <f t="shared" si="41"/>
        <v>3503136.8</v>
      </c>
      <c r="C187" s="37">
        <v>3503136.8</v>
      </c>
      <c r="D187" s="37">
        <v>0</v>
      </c>
      <c r="E187" s="37">
        <f t="shared" si="39"/>
        <v>3503136.8</v>
      </c>
      <c r="F187" s="38">
        <f t="shared" si="37"/>
        <v>100</v>
      </c>
      <c r="G187" s="38">
        <v>3503136.8</v>
      </c>
      <c r="H187" s="38">
        <f t="shared" si="38"/>
        <v>100</v>
      </c>
      <c r="I187" s="38">
        <v>0</v>
      </c>
      <c r="J187" s="38">
        <v>0</v>
      </c>
      <c r="K187" s="24"/>
    </row>
    <row r="188" spans="1:11" ht="28.8" customHeight="1" outlineLevel="7" x14ac:dyDescent="0.3">
      <c r="A188" s="52" t="s">
        <v>187</v>
      </c>
      <c r="B188" s="53">
        <f>C188+D188</f>
        <v>250000</v>
      </c>
      <c r="C188" s="37">
        <v>250000</v>
      </c>
      <c r="D188" s="37">
        <v>0</v>
      </c>
      <c r="E188" s="37">
        <f>G188+I188</f>
        <v>249670.35</v>
      </c>
      <c r="F188" s="38">
        <f t="shared" si="37"/>
        <v>99.868140000000011</v>
      </c>
      <c r="G188" s="38">
        <v>249670.35</v>
      </c>
      <c r="H188" s="38">
        <f t="shared" si="38"/>
        <v>99.868140000000011</v>
      </c>
      <c r="I188" s="38">
        <v>0</v>
      </c>
      <c r="J188" s="38">
        <v>0</v>
      </c>
      <c r="K188" s="24"/>
    </row>
    <row r="189" spans="1:11" ht="42.6" customHeight="1" outlineLevel="7" x14ac:dyDescent="0.3">
      <c r="A189" s="86" t="s">
        <v>130</v>
      </c>
      <c r="B189" s="132">
        <f t="shared" si="41"/>
        <v>3117675.08</v>
      </c>
      <c r="C189" s="88">
        <f>C190+C195</f>
        <v>2016266.04</v>
      </c>
      <c r="D189" s="88">
        <f t="shared" ref="D189:I189" si="43">D190+D195</f>
        <v>1101409.04</v>
      </c>
      <c r="E189" s="88">
        <f t="shared" si="39"/>
        <v>2983164.62</v>
      </c>
      <c r="F189" s="88">
        <f t="shared" si="37"/>
        <v>95.685552325099906</v>
      </c>
      <c r="G189" s="88">
        <f>G190+G195</f>
        <v>1969755.2200000002</v>
      </c>
      <c r="H189" s="88">
        <f t="shared" si="38"/>
        <v>97.693220087166679</v>
      </c>
      <c r="I189" s="88">
        <f t="shared" si="43"/>
        <v>1013409.4</v>
      </c>
      <c r="J189" s="88">
        <f t="shared" ref="J189:J229" si="44">I189/D189*100</f>
        <v>92.010267139263718</v>
      </c>
      <c r="K189" s="24"/>
    </row>
    <row r="190" spans="1:11" ht="30" customHeight="1" outlineLevel="7" x14ac:dyDescent="0.3">
      <c r="A190" s="40" t="s">
        <v>131</v>
      </c>
      <c r="B190" s="58">
        <f t="shared" si="41"/>
        <v>2212776</v>
      </c>
      <c r="C190" s="33">
        <f>C191+C192+C193+C194</f>
        <v>1111366.96</v>
      </c>
      <c r="D190" s="33">
        <f t="shared" ref="D190" si="45">D191+D192+D193+D194</f>
        <v>1101409.04</v>
      </c>
      <c r="E190" s="33">
        <f t="shared" si="39"/>
        <v>2081562.4500000002</v>
      </c>
      <c r="F190" s="34">
        <f t="shared" si="37"/>
        <v>94.070183787242826</v>
      </c>
      <c r="G190" s="34">
        <f>G191+G192+G193+G194</f>
        <v>1068153.05</v>
      </c>
      <c r="H190" s="34">
        <f t="shared" si="38"/>
        <v>96.111643448532973</v>
      </c>
      <c r="I190" s="34">
        <f>I191+I192+I193+I194</f>
        <v>1013409.4</v>
      </c>
      <c r="J190" s="133">
        <f t="shared" si="44"/>
        <v>92.010267139263718</v>
      </c>
      <c r="K190" s="24"/>
    </row>
    <row r="191" spans="1:11" ht="31.2" customHeight="1" outlineLevel="7" x14ac:dyDescent="0.3">
      <c r="A191" s="39" t="s">
        <v>132</v>
      </c>
      <c r="B191" s="53">
        <f t="shared" si="41"/>
        <v>801913.25</v>
      </c>
      <c r="C191" s="37">
        <v>801913.25</v>
      </c>
      <c r="D191" s="37">
        <v>0</v>
      </c>
      <c r="E191" s="37">
        <f t="shared" si="39"/>
        <v>766139.05</v>
      </c>
      <c r="F191" s="38">
        <f t="shared" si="37"/>
        <v>95.538894013785153</v>
      </c>
      <c r="G191" s="38">
        <v>766139.05</v>
      </c>
      <c r="H191" s="38">
        <f t="shared" si="38"/>
        <v>95.538894013785153</v>
      </c>
      <c r="I191" s="38">
        <v>0</v>
      </c>
      <c r="J191" s="38">
        <v>0</v>
      </c>
      <c r="K191" s="24"/>
    </row>
    <row r="192" spans="1:11" ht="34.950000000000003" customHeight="1" outlineLevel="7" x14ac:dyDescent="0.3">
      <c r="A192" s="39" t="s">
        <v>133</v>
      </c>
      <c r="B192" s="53">
        <f t="shared" si="41"/>
        <v>81453.710000000006</v>
      </c>
      <c r="C192" s="37">
        <v>81453.710000000006</v>
      </c>
      <c r="D192" s="37">
        <v>0</v>
      </c>
      <c r="E192" s="37">
        <f t="shared" si="39"/>
        <v>74014</v>
      </c>
      <c r="F192" s="38">
        <f t="shared" si="37"/>
        <v>90.866333774115375</v>
      </c>
      <c r="G192" s="38">
        <v>74014</v>
      </c>
      <c r="H192" s="38">
        <f t="shared" si="38"/>
        <v>90.866333774115375</v>
      </c>
      <c r="I192" s="38">
        <v>0</v>
      </c>
      <c r="J192" s="38">
        <v>0</v>
      </c>
      <c r="K192" s="24"/>
    </row>
    <row r="193" spans="1:11" outlineLevel="7" x14ac:dyDescent="0.3">
      <c r="A193" s="39" t="s">
        <v>134</v>
      </c>
      <c r="B193" s="53">
        <f t="shared" si="41"/>
        <v>228000</v>
      </c>
      <c r="C193" s="37">
        <v>228000</v>
      </c>
      <c r="D193" s="37">
        <v>0</v>
      </c>
      <c r="E193" s="37">
        <f t="shared" si="39"/>
        <v>228000</v>
      </c>
      <c r="F193" s="38">
        <f t="shared" si="37"/>
        <v>100</v>
      </c>
      <c r="G193" s="38">
        <v>228000</v>
      </c>
      <c r="H193" s="38">
        <f t="shared" si="38"/>
        <v>100</v>
      </c>
      <c r="I193" s="38">
        <v>0</v>
      </c>
      <c r="J193" s="38">
        <v>0</v>
      </c>
      <c r="K193" s="24"/>
    </row>
    <row r="194" spans="1:11" ht="86.4" customHeight="1" outlineLevel="7" x14ac:dyDescent="0.3">
      <c r="A194" s="39" t="s">
        <v>135</v>
      </c>
      <c r="B194" s="53">
        <f t="shared" si="41"/>
        <v>1101409.04</v>
      </c>
      <c r="C194" s="37">
        <v>0</v>
      </c>
      <c r="D194" s="37">
        <v>1101409.04</v>
      </c>
      <c r="E194" s="37">
        <f t="shared" si="39"/>
        <v>1013409.4</v>
      </c>
      <c r="F194" s="38">
        <f t="shared" si="37"/>
        <v>92.010267139263718</v>
      </c>
      <c r="G194" s="38">
        <v>0</v>
      </c>
      <c r="H194" s="38">
        <v>0</v>
      </c>
      <c r="I194" s="38">
        <v>1013409.4</v>
      </c>
      <c r="J194" s="38">
        <f t="shared" si="44"/>
        <v>92.010267139263718</v>
      </c>
      <c r="K194" s="24"/>
    </row>
    <row r="195" spans="1:11" ht="27.6" outlineLevel="1" x14ac:dyDescent="0.3">
      <c r="A195" s="40" t="s">
        <v>136</v>
      </c>
      <c r="B195" s="58">
        <f t="shared" si="41"/>
        <v>904899.08</v>
      </c>
      <c r="C195" s="33">
        <f>C196</f>
        <v>904899.08</v>
      </c>
      <c r="D195" s="33">
        <f t="shared" ref="D195" si="46">D196</f>
        <v>0</v>
      </c>
      <c r="E195" s="33">
        <f t="shared" si="39"/>
        <v>901602.17</v>
      </c>
      <c r="F195" s="34">
        <f t="shared" si="37"/>
        <v>99.635659923535343</v>
      </c>
      <c r="G195" s="34">
        <f>G196</f>
        <v>901602.17</v>
      </c>
      <c r="H195" s="34">
        <f t="shared" si="38"/>
        <v>99.635659923535343</v>
      </c>
      <c r="I195" s="34">
        <f>I196</f>
        <v>0</v>
      </c>
      <c r="J195" s="34">
        <v>0</v>
      </c>
      <c r="K195" s="24"/>
    </row>
    <row r="196" spans="1:11" ht="15.75" customHeight="1" outlineLevel="2" x14ac:dyDescent="0.3">
      <c r="A196" s="39" t="s">
        <v>137</v>
      </c>
      <c r="B196" s="53">
        <f t="shared" si="41"/>
        <v>904899.08</v>
      </c>
      <c r="C196" s="37">
        <v>904899.08</v>
      </c>
      <c r="D196" s="37">
        <v>0</v>
      </c>
      <c r="E196" s="37">
        <f t="shared" si="39"/>
        <v>901602.17</v>
      </c>
      <c r="F196" s="38">
        <f t="shared" si="37"/>
        <v>99.635659923535343</v>
      </c>
      <c r="G196" s="38">
        <v>901602.17</v>
      </c>
      <c r="H196" s="38">
        <f t="shared" si="38"/>
        <v>99.635659923535343</v>
      </c>
      <c r="I196" s="38">
        <v>0</v>
      </c>
      <c r="J196" s="38">
        <v>0</v>
      </c>
      <c r="K196" s="24"/>
    </row>
    <row r="197" spans="1:11" ht="46.8" customHeight="1" outlineLevel="3" x14ac:dyDescent="0.3">
      <c r="A197" s="86" t="s">
        <v>160</v>
      </c>
      <c r="B197" s="132">
        <f t="shared" si="41"/>
        <v>465608.46</v>
      </c>
      <c r="C197" s="88">
        <f>C198</f>
        <v>4656.08</v>
      </c>
      <c r="D197" s="88">
        <f t="shared" ref="D197:I197" si="47">D198</f>
        <v>460952.38</v>
      </c>
      <c r="E197" s="88">
        <f t="shared" si="39"/>
        <v>465608.46</v>
      </c>
      <c r="F197" s="88">
        <f t="shared" si="37"/>
        <v>100</v>
      </c>
      <c r="G197" s="88">
        <f t="shared" si="47"/>
        <v>4656.08</v>
      </c>
      <c r="H197" s="88">
        <f t="shared" si="38"/>
        <v>100</v>
      </c>
      <c r="I197" s="88">
        <f t="shared" si="47"/>
        <v>460952.38</v>
      </c>
      <c r="J197" s="88">
        <f t="shared" si="44"/>
        <v>100</v>
      </c>
      <c r="K197" s="24"/>
    </row>
    <row r="198" spans="1:11" ht="67.95" customHeight="1" outlineLevel="4" x14ac:dyDescent="0.3">
      <c r="A198" s="31" t="s">
        <v>138</v>
      </c>
      <c r="B198" s="58">
        <f t="shared" si="41"/>
        <v>465608.46</v>
      </c>
      <c r="C198" s="33">
        <f>C199</f>
        <v>4656.08</v>
      </c>
      <c r="D198" s="33">
        <f t="shared" ref="D198" si="48">D199</f>
        <v>460952.38</v>
      </c>
      <c r="E198" s="33">
        <f t="shared" si="39"/>
        <v>465608.46</v>
      </c>
      <c r="F198" s="34">
        <f t="shared" si="37"/>
        <v>100</v>
      </c>
      <c r="G198" s="34">
        <f t="shared" ref="G198:I198" si="49">G199</f>
        <v>4656.08</v>
      </c>
      <c r="H198" s="34">
        <f t="shared" si="38"/>
        <v>100</v>
      </c>
      <c r="I198" s="34">
        <f t="shared" si="49"/>
        <v>460952.38</v>
      </c>
      <c r="J198" s="34">
        <f t="shared" si="44"/>
        <v>100</v>
      </c>
      <c r="K198" s="24"/>
    </row>
    <row r="199" spans="1:11" ht="66.599999999999994" customHeight="1" outlineLevel="5" x14ac:dyDescent="0.3">
      <c r="A199" s="35" t="s">
        <v>139</v>
      </c>
      <c r="B199" s="53">
        <f t="shared" si="41"/>
        <v>465608.46</v>
      </c>
      <c r="C199" s="37">
        <v>4656.08</v>
      </c>
      <c r="D199" s="37">
        <v>460952.38</v>
      </c>
      <c r="E199" s="37">
        <f t="shared" si="39"/>
        <v>465608.46</v>
      </c>
      <c r="F199" s="38">
        <f t="shared" si="37"/>
        <v>100</v>
      </c>
      <c r="G199" s="38">
        <v>4656.08</v>
      </c>
      <c r="H199" s="38">
        <f t="shared" si="38"/>
        <v>100</v>
      </c>
      <c r="I199" s="38">
        <v>460952.38</v>
      </c>
      <c r="J199" s="38">
        <f t="shared" si="44"/>
        <v>100</v>
      </c>
      <c r="K199" s="2"/>
    </row>
    <row r="200" spans="1:11" ht="43.2" customHeight="1" outlineLevel="6" x14ac:dyDescent="0.3">
      <c r="A200" s="86" t="s">
        <v>140</v>
      </c>
      <c r="B200" s="132">
        <f t="shared" si="41"/>
        <v>1350000</v>
      </c>
      <c r="C200" s="88">
        <f>C201+C208</f>
        <v>1350000</v>
      </c>
      <c r="D200" s="88">
        <f t="shared" ref="D200" si="50">D201</f>
        <v>0</v>
      </c>
      <c r="E200" s="88">
        <f>G200+I200</f>
        <v>1346671.33</v>
      </c>
      <c r="F200" s="88">
        <f t="shared" si="37"/>
        <v>99.753431851851857</v>
      </c>
      <c r="G200" s="88">
        <f>G201+G208</f>
        <v>1346671.33</v>
      </c>
      <c r="H200" s="88">
        <f t="shared" si="38"/>
        <v>99.753431851851857</v>
      </c>
      <c r="I200" s="88">
        <f>I201+I208</f>
        <v>0</v>
      </c>
      <c r="J200" s="88">
        <v>0</v>
      </c>
      <c r="K200" s="24"/>
    </row>
    <row r="201" spans="1:11" ht="30.6" customHeight="1" outlineLevel="3" x14ac:dyDescent="0.3">
      <c r="A201" s="134" t="s">
        <v>141</v>
      </c>
      <c r="B201" s="58">
        <f t="shared" si="41"/>
        <v>844558</v>
      </c>
      <c r="C201" s="33">
        <f>C202+C204+C205+C206+C203+C207</f>
        <v>844558</v>
      </c>
      <c r="D201" s="33">
        <f>D202+D204+D205+D206+D203+D207</f>
        <v>0</v>
      </c>
      <c r="E201" s="33">
        <f t="shared" si="39"/>
        <v>842991.33</v>
      </c>
      <c r="F201" s="34">
        <f t="shared" si="37"/>
        <v>99.814498234579503</v>
      </c>
      <c r="G201" s="34">
        <f>G202+G204+G205+G206+G203+G207</f>
        <v>842991.33</v>
      </c>
      <c r="H201" s="34">
        <f t="shared" si="38"/>
        <v>99.814498234579503</v>
      </c>
      <c r="I201" s="34">
        <f>I202+I204+I205+I206</f>
        <v>0</v>
      </c>
      <c r="J201" s="34">
        <v>0</v>
      </c>
      <c r="K201" s="2"/>
    </row>
    <row r="202" spans="1:11" ht="68.400000000000006" customHeight="1" outlineLevel="3" x14ac:dyDescent="0.3">
      <c r="A202" s="125" t="s">
        <v>142</v>
      </c>
      <c r="B202" s="53">
        <f t="shared" si="41"/>
        <v>344558</v>
      </c>
      <c r="C202" s="90">
        <v>344558</v>
      </c>
      <c r="D202" s="90">
        <v>0</v>
      </c>
      <c r="E202" s="90">
        <f t="shared" si="39"/>
        <v>344558</v>
      </c>
      <c r="F202" s="92">
        <f t="shared" si="37"/>
        <v>100</v>
      </c>
      <c r="G202" s="92">
        <v>344558</v>
      </c>
      <c r="H202" s="92">
        <f t="shared" si="38"/>
        <v>100</v>
      </c>
      <c r="I202" s="92">
        <v>0</v>
      </c>
      <c r="J202" s="38">
        <v>0</v>
      </c>
      <c r="K202" s="2"/>
    </row>
    <row r="203" spans="1:11" ht="18" customHeight="1" outlineLevel="3" x14ac:dyDescent="0.3">
      <c r="A203" s="125" t="s">
        <v>173</v>
      </c>
      <c r="B203" s="53">
        <f>C203+D203</f>
        <v>200000</v>
      </c>
      <c r="C203" s="54">
        <v>200000</v>
      </c>
      <c r="D203" s="54">
        <v>0</v>
      </c>
      <c r="E203" s="54">
        <v>200000</v>
      </c>
      <c r="F203" s="92">
        <f t="shared" si="37"/>
        <v>100</v>
      </c>
      <c r="G203" s="55">
        <v>200000</v>
      </c>
      <c r="H203" s="92">
        <f t="shared" si="38"/>
        <v>100</v>
      </c>
      <c r="I203" s="55">
        <v>0</v>
      </c>
      <c r="J203" s="38">
        <v>0</v>
      </c>
      <c r="K203" s="2"/>
    </row>
    <row r="204" spans="1:11" ht="42.6" customHeight="1" outlineLevel="3" x14ac:dyDescent="0.3">
      <c r="A204" s="125" t="s">
        <v>143</v>
      </c>
      <c r="B204" s="53">
        <f t="shared" si="41"/>
        <v>200000</v>
      </c>
      <c r="C204" s="54">
        <v>200000</v>
      </c>
      <c r="D204" s="54">
        <v>0</v>
      </c>
      <c r="E204" s="54">
        <f t="shared" si="39"/>
        <v>198932</v>
      </c>
      <c r="F204" s="55">
        <f t="shared" si="37"/>
        <v>99.465999999999994</v>
      </c>
      <c r="G204" s="55">
        <v>198932</v>
      </c>
      <c r="H204" s="55">
        <f t="shared" si="38"/>
        <v>99.465999999999994</v>
      </c>
      <c r="I204" s="55">
        <v>0</v>
      </c>
      <c r="J204" s="56">
        <v>0</v>
      </c>
      <c r="K204" s="2"/>
    </row>
    <row r="205" spans="1:11" ht="43.2" customHeight="1" outlineLevel="3" x14ac:dyDescent="0.3">
      <c r="A205" s="125" t="s">
        <v>155</v>
      </c>
      <c r="B205" s="53">
        <f t="shared" si="41"/>
        <v>20000</v>
      </c>
      <c r="C205" s="102">
        <v>20000</v>
      </c>
      <c r="D205" s="102">
        <v>0</v>
      </c>
      <c r="E205" s="54">
        <f t="shared" si="39"/>
        <v>19800</v>
      </c>
      <c r="F205" s="55">
        <f t="shared" si="37"/>
        <v>99</v>
      </c>
      <c r="G205" s="106">
        <v>19800</v>
      </c>
      <c r="H205" s="55">
        <f t="shared" si="38"/>
        <v>99</v>
      </c>
      <c r="I205" s="106">
        <v>0</v>
      </c>
      <c r="J205" s="56">
        <v>0</v>
      </c>
      <c r="K205" s="2"/>
    </row>
    <row r="206" spans="1:11" ht="27.75" customHeight="1" outlineLevel="3" x14ac:dyDescent="0.3">
      <c r="A206" s="125" t="s">
        <v>156</v>
      </c>
      <c r="B206" s="53">
        <f t="shared" si="41"/>
        <v>60000</v>
      </c>
      <c r="C206" s="102">
        <v>60000</v>
      </c>
      <c r="D206" s="102">
        <v>0</v>
      </c>
      <c r="E206" s="54">
        <f t="shared" si="39"/>
        <v>59701.33</v>
      </c>
      <c r="F206" s="55">
        <f t="shared" si="37"/>
        <v>99.502216666666669</v>
      </c>
      <c r="G206" s="106">
        <v>59701.33</v>
      </c>
      <c r="H206" s="55">
        <f t="shared" si="38"/>
        <v>99.502216666666669</v>
      </c>
      <c r="I206" s="106">
        <v>0</v>
      </c>
      <c r="J206" s="56">
        <v>0</v>
      </c>
      <c r="K206" s="2"/>
    </row>
    <row r="207" spans="1:11" ht="21" customHeight="1" outlineLevel="3" x14ac:dyDescent="0.3">
      <c r="A207" s="125" t="s">
        <v>174</v>
      </c>
      <c r="B207" s="53">
        <f t="shared" si="41"/>
        <v>20000</v>
      </c>
      <c r="C207" s="102">
        <v>20000</v>
      </c>
      <c r="D207" s="102">
        <v>0</v>
      </c>
      <c r="E207" s="54">
        <f t="shared" si="39"/>
        <v>20000</v>
      </c>
      <c r="F207" s="55">
        <f t="shared" si="37"/>
        <v>100</v>
      </c>
      <c r="G207" s="106">
        <v>20000</v>
      </c>
      <c r="H207" s="55">
        <f t="shared" si="38"/>
        <v>100</v>
      </c>
      <c r="I207" s="106">
        <v>0</v>
      </c>
      <c r="J207" s="56">
        <v>0</v>
      </c>
      <c r="K207" s="2"/>
    </row>
    <row r="208" spans="1:11" ht="32.4" customHeight="1" outlineLevel="3" x14ac:dyDescent="0.3">
      <c r="A208" s="73" t="s">
        <v>175</v>
      </c>
      <c r="B208" s="58">
        <f>B209+B210+B211</f>
        <v>505442</v>
      </c>
      <c r="C208" s="135">
        <f>C209+C210+C211</f>
        <v>505442</v>
      </c>
      <c r="D208" s="135">
        <f>D209</f>
        <v>0</v>
      </c>
      <c r="E208" s="59">
        <f>E209+E210+E211</f>
        <v>503680</v>
      </c>
      <c r="F208" s="74">
        <f t="shared" si="37"/>
        <v>99.651394225252361</v>
      </c>
      <c r="G208" s="136">
        <f>G209+G210+G211</f>
        <v>503680</v>
      </c>
      <c r="H208" s="74">
        <f>G208/C208*100</f>
        <v>99.651394225252361</v>
      </c>
      <c r="I208" s="136">
        <f>I209</f>
        <v>0</v>
      </c>
      <c r="J208" s="137">
        <f>J209</f>
        <v>0</v>
      </c>
      <c r="K208" s="2"/>
    </row>
    <row r="209" spans="1:11" ht="43.2" customHeight="1" outlineLevel="3" x14ac:dyDescent="0.3">
      <c r="A209" s="125" t="s">
        <v>176</v>
      </c>
      <c r="B209" s="53">
        <f>C209+D209</f>
        <v>15000</v>
      </c>
      <c r="C209" s="102">
        <v>15000</v>
      </c>
      <c r="D209" s="102">
        <v>0</v>
      </c>
      <c r="E209" s="54">
        <f t="shared" ref="E209:E214" si="51">G209+I209</f>
        <v>15000</v>
      </c>
      <c r="F209" s="74">
        <f t="shared" si="37"/>
        <v>100</v>
      </c>
      <c r="G209" s="106">
        <v>15000</v>
      </c>
      <c r="H209" s="74">
        <f t="shared" ref="H209:H211" si="52">G209/C209*100</f>
        <v>100</v>
      </c>
      <c r="I209" s="106">
        <v>0</v>
      </c>
      <c r="J209" s="56">
        <v>0</v>
      </c>
      <c r="K209" s="2"/>
    </row>
    <row r="210" spans="1:11" ht="27.75" customHeight="1" outlineLevel="3" x14ac:dyDescent="0.3">
      <c r="A210" s="125" t="s">
        <v>177</v>
      </c>
      <c r="B210" s="53">
        <f>C210+D210</f>
        <v>425442</v>
      </c>
      <c r="C210" s="102">
        <v>425442</v>
      </c>
      <c r="D210" s="102">
        <v>0</v>
      </c>
      <c r="E210" s="54">
        <f t="shared" si="51"/>
        <v>423680</v>
      </c>
      <c r="F210" s="74">
        <f t="shared" si="37"/>
        <v>99.585842488517827</v>
      </c>
      <c r="G210" s="106">
        <v>423680</v>
      </c>
      <c r="H210" s="74">
        <f t="shared" si="52"/>
        <v>99.585842488517827</v>
      </c>
      <c r="I210" s="106">
        <v>0</v>
      </c>
      <c r="J210" s="56">
        <v>0</v>
      </c>
      <c r="K210" s="2"/>
    </row>
    <row r="211" spans="1:11" ht="48" customHeight="1" outlineLevel="3" x14ac:dyDescent="0.3">
      <c r="A211" s="125" t="s">
        <v>227</v>
      </c>
      <c r="B211" s="53">
        <f>C211+D211</f>
        <v>65000</v>
      </c>
      <c r="C211" s="102">
        <v>65000</v>
      </c>
      <c r="D211" s="102">
        <v>0</v>
      </c>
      <c r="E211" s="54">
        <f t="shared" si="51"/>
        <v>65000</v>
      </c>
      <c r="F211" s="74">
        <f t="shared" si="37"/>
        <v>100</v>
      </c>
      <c r="G211" s="106">
        <v>65000</v>
      </c>
      <c r="H211" s="74">
        <f t="shared" si="52"/>
        <v>100</v>
      </c>
      <c r="I211" s="106">
        <v>0</v>
      </c>
      <c r="J211" s="56">
        <v>0</v>
      </c>
      <c r="K211" s="2"/>
    </row>
    <row r="212" spans="1:11" s="26" customFormat="1" ht="34.200000000000003" customHeight="1" outlineLevel="3" x14ac:dyDescent="0.3">
      <c r="A212" s="138" t="s">
        <v>161</v>
      </c>
      <c r="B212" s="132">
        <f>C212+D212</f>
        <v>1176881</v>
      </c>
      <c r="C212" s="131">
        <f>C213+C218</f>
        <v>1176881</v>
      </c>
      <c r="D212" s="131">
        <v>0</v>
      </c>
      <c r="E212" s="80">
        <f t="shared" si="51"/>
        <v>1176881</v>
      </c>
      <c r="F212" s="80">
        <f>E212/B212*100</f>
        <v>100</v>
      </c>
      <c r="G212" s="131">
        <f>G213+G218</f>
        <v>1176881</v>
      </c>
      <c r="H212" s="80">
        <f t="shared" ref="H212:H219" si="53">G212/C212*100</f>
        <v>100</v>
      </c>
      <c r="I212" s="131">
        <v>0</v>
      </c>
      <c r="J212" s="139">
        <v>0</v>
      </c>
      <c r="K212" s="24"/>
    </row>
    <row r="213" spans="1:11" ht="58.2" customHeight="1" outlineLevel="3" x14ac:dyDescent="0.3">
      <c r="A213" s="140" t="s">
        <v>162</v>
      </c>
      <c r="B213" s="58">
        <f>B214+B215+B216+B217</f>
        <v>919205</v>
      </c>
      <c r="C213" s="135">
        <f>C214+C215+C216+C217</f>
        <v>919205</v>
      </c>
      <c r="D213" s="135">
        <v>0</v>
      </c>
      <c r="E213" s="59">
        <f t="shared" si="51"/>
        <v>919205</v>
      </c>
      <c r="F213" s="80">
        <f>E213/B213*100</f>
        <v>100</v>
      </c>
      <c r="G213" s="136">
        <f>G214+G215+G216+G217</f>
        <v>919205</v>
      </c>
      <c r="H213" s="74">
        <f t="shared" si="53"/>
        <v>100</v>
      </c>
      <c r="I213" s="136">
        <v>0</v>
      </c>
      <c r="J213" s="137">
        <v>0</v>
      </c>
      <c r="K213" s="2"/>
    </row>
    <row r="214" spans="1:11" ht="31.8" customHeight="1" outlineLevel="3" x14ac:dyDescent="0.3">
      <c r="A214" s="140" t="s">
        <v>228</v>
      </c>
      <c r="B214" s="58">
        <f>C214+D214</f>
        <v>362830</v>
      </c>
      <c r="C214" s="135">
        <v>362830</v>
      </c>
      <c r="D214" s="135">
        <v>0</v>
      </c>
      <c r="E214" s="59">
        <f t="shared" si="51"/>
        <v>362830</v>
      </c>
      <c r="F214" s="74">
        <f t="shared" ref="F214:F228" si="54">E214/B214*100</f>
        <v>100</v>
      </c>
      <c r="G214" s="136">
        <v>362830</v>
      </c>
      <c r="H214" s="74">
        <f t="shared" si="53"/>
        <v>100</v>
      </c>
      <c r="I214" s="136">
        <v>0</v>
      </c>
      <c r="J214" s="137">
        <v>0</v>
      </c>
      <c r="K214" s="2"/>
    </row>
    <row r="215" spans="1:11" ht="45" customHeight="1" outlineLevel="3" x14ac:dyDescent="0.3">
      <c r="A215" s="141" t="s">
        <v>163</v>
      </c>
      <c r="B215" s="53">
        <f>C215</f>
        <v>389480.01</v>
      </c>
      <c r="C215" s="102">
        <v>389480.01</v>
      </c>
      <c r="D215" s="102">
        <v>0</v>
      </c>
      <c r="E215" s="54">
        <f>G215+I215</f>
        <v>389480.01</v>
      </c>
      <c r="F215" s="55">
        <f t="shared" si="54"/>
        <v>100</v>
      </c>
      <c r="G215" s="106">
        <v>389480.01</v>
      </c>
      <c r="H215" s="55">
        <f t="shared" si="53"/>
        <v>100</v>
      </c>
      <c r="I215" s="106">
        <v>0</v>
      </c>
      <c r="J215" s="56">
        <v>0</v>
      </c>
      <c r="K215" s="2"/>
    </row>
    <row r="216" spans="1:11" ht="43.8" customHeight="1" outlineLevel="3" x14ac:dyDescent="0.3">
      <c r="A216" s="141" t="s">
        <v>164</v>
      </c>
      <c r="B216" s="53">
        <f>C216</f>
        <v>155894.99</v>
      </c>
      <c r="C216" s="102">
        <v>155894.99</v>
      </c>
      <c r="D216" s="102">
        <v>0</v>
      </c>
      <c r="E216" s="54">
        <f>G216+I216</f>
        <v>155894.99</v>
      </c>
      <c r="F216" s="55">
        <f t="shared" si="54"/>
        <v>100</v>
      </c>
      <c r="G216" s="106">
        <v>155894.99</v>
      </c>
      <c r="H216" s="55">
        <f t="shared" si="53"/>
        <v>100</v>
      </c>
      <c r="I216" s="106">
        <v>0</v>
      </c>
      <c r="J216" s="56">
        <v>0</v>
      </c>
      <c r="K216" s="2"/>
    </row>
    <row r="217" spans="1:11" ht="14.25" customHeight="1" outlineLevel="3" x14ac:dyDescent="0.3">
      <c r="A217" s="141" t="s">
        <v>229</v>
      </c>
      <c r="B217" s="53">
        <f>C217+D217</f>
        <v>11000</v>
      </c>
      <c r="C217" s="102">
        <v>11000</v>
      </c>
      <c r="D217" s="102">
        <v>0</v>
      </c>
      <c r="E217" s="54">
        <f>G217+I217</f>
        <v>11000</v>
      </c>
      <c r="F217" s="55">
        <v>100</v>
      </c>
      <c r="G217" s="106">
        <v>11000</v>
      </c>
      <c r="H217" s="55">
        <f t="shared" si="53"/>
        <v>100</v>
      </c>
      <c r="I217" s="106">
        <v>0</v>
      </c>
      <c r="J217" s="56">
        <v>0</v>
      </c>
      <c r="K217" s="2"/>
    </row>
    <row r="218" spans="1:11" ht="67.8" customHeight="1" outlineLevel="3" x14ac:dyDescent="0.3">
      <c r="A218" s="140" t="s">
        <v>165</v>
      </c>
      <c r="B218" s="58">
        <f>B219</f>
        <v>257676</v>
      </c>
      <c r="C218" s="135">
        <f>C219</f>
        <v>257676</v>
      </c>
      <c r="D218" s="135">
        <v>0</v>
      </c>
      <c r="E218" s="59">
        <f>E219</f>
        <v>257676</v>
      </c>
      <c r="F218" s="74">
        <f t="shared" si="54"/>
        <v>100</v>
      </c>
      <c r="G218" s="136">
        <f>G219</f>
        <v>257676</v>
      </c>
      <c r="H218" s="74">
        <f t="shared" si="53"/>
        <v>100</v>
      </c>
      <c r="I218" s="136">
        <v>0</v>
      </c>
      <c r="J218" s="137">
        <v>0</v>
      </c>
      <c r="K218" s="2"/>
    </row>
    <row r="219" spans="1:11" ht="19.2" customHeight="1" outlineLevel="3" x14ac:dyDescent="0.3">
      <c r="A219" s="141" t="s">
        <v>166</v>
      </c>
      <c r="B219" s="53">
        <f>C219+D219</f>
        <v>257676</v>
      </c>
      <c r="C219" s="102">
        <v>257676</v>
      </c>
      <c r="D219" s="102">
        <v>0</v>
      </c>
      <c r="E219" s="54">
        <f>G219+I219</f>
        <v>257676</v>
      </c>
      <c r="F219" s="55">
        <f t="shared" si="54"/>
        <v>100</v>
      </c>
      <c r="G219" s="106">
        <v>257676</v>
      </c>
      <c r="H219" s="55">
        <f t="shared" si="53"/>
        <v>100</v>
      </c>
      <c r="I219" s="106">
        <v>0</v>
      </c>
      <c r="J219" s="56">
        <v>0</v>
      </c>
      <c r="K219" s="2"/>
    </row>
    <row r="220" spans="1:11" s="26" customFormat="1" ht="40.950000000000003" customHeight="1" outlineLevel="3" x14ac:dyDescent="0.3">
      <c r="A220" s="142" t="s">
        <v>167</v>
      </c>
      <c r="B220" s="132">
        <f t="shared" ref="B220:E221" si="55">B221</f>
        <v>130000</v>
      </c>
      <c r="C220" s="131">
        <f t="shared" si="55"/>
        <v>130000</v>
      </c>
      <c r="D220" s="131">
        <f t="shared" si="55"/>
        <v>0</v>
      </c>
      <c r="E220" s="80">
        <f t="shared" si="55"/>
        <v>130000</v>
      </c>
      <c r="F220" s="54">
        <f t="shared" si="54"/>
        <v>100</v>
      </c>
      <c r="G220" s="131">
        <f>G221</f>
        <v>130000</v>
      </c>
      <c r="H220" s="54">
        <f t="shared" ref="H220:H228" si="56">G220/C220*100</f>
        <v>100</v>
      </c>
      <c r="I220" s="131">
        <f>I221</f>
        <v>0</v>
      </c>
      <c r="J220" s="48">
        <v>0</v>
      </c>
      <c r="K220" s="24"/>
    </row>
    <row r="221" spans="1:11" s="27" customFormat="1" ht="45" customHeight="1" outlineLevel="3" x14ac:dyDescent="0.3">
      <c r="A221" s="143" t="s">
        <v>168</v>
      </c>
      <c r="B221" s="58">
        <f t="shared" si="55"/>
        <v>130000</v>
      </c>
      <c r="C221" s="135">
        <f t="shared" si="55"/>
        <v>130000</v>
      </c>
      <c r="D221" s="135">
        <f t="shared" si="55"/>
        <v>0</v>
      </c>
      <c r="E221" s="59">
        <f t="shared" si="55"/>
        <v>130000</v>
      </c>
      <c r="F221" s="54">
        <f t="shared" si="54"/>
        <v>100</v>
      </c>
      <c r="G221" s="135">
        <f>G222</f>
        <v>130000</v>
      </c>
      <c r="H221" s="54">
        <f t="shared" si="56"/>
        <v>100</v>
      </c>
      <c r="I221" s="135">
        <f>I222</f>
        <v>0</v>
      </c>
      <c r="J221" s="48">
        <v>0</v>
      </c>
      <c r="K221" s="23"/>
    </row>
    <row r="222" spans="1:11" s="26" customFormat="1" ht="43.8" customHeight="1" outlineLevel="3" x14ac:dyDescent="0.3">
      <c r="A222" s="144" t="s">
        <v>169</v>
      </c>
      <c r="B222" s="53">
        <v>130000</v>
      </c>
      <c r="C222" s="102">
        <v>130000</v>
      </c>
      <c r="D222" s="102">
        <v>0</v>
      </c>
      <c r="E222" s="54">
        <f>G222+I222</f>
        <v>130000</v>
      </c>
      <c r="F222" s="54">
        <f t="shared" si="54"/>
        <v>100</v>
      </c>
      <c r="G222" s="102">
        <v>130000</v>
      </c>
      <c r="H222" s="54">
        <f t="shared" si="56"/>
        <v>100</v>
      </c>
      <c r="I222" s="102">
        <v>0</v>
      </c>
      <c r="J222" s="48">
        <v>0</v>
      </c>
      <c r="K222" s="24"/>
    </row>
    <row r="223" spans="1:11" s="26" customFormat="1" ht="54" customHeight="1" outlineLevel="3" x14ac:dyDescent="0.3">
      <c r="A223" s="142" t="s">
        <v>170</v>
      </c>
      <c r="B223" s="132">
        <f t="shared" ref="B223:B228" si="57">C223+D223</f>
        <v>166842</v>
      </c>
      <c r="C223" s="131">
        <f>C224</f>
        <v>166842</v>
      </c>
      <c r="D223" s="131">
        <v>0</v>
      </c>
      <c r="E223" s="80">
        <f t="shared" ref="E223:E228" si="58">G223+I223</f>
        <v>166842</v>
      </c>
      <c r="F223" s="54">
        <f t="shared" si="54"/>
        <v>100</v>
      </c>
      <c r="G223" s="131">
        <f>G224</f>
        <v>166842</v>
      </c>
      <c r="H223" s="54">
        <f t="shared" si="56"/>
        <v>100</v>
      </c>
      <c r="I223" s="131">
        <v>0</v>
      </c>
      <c r="J223" s="48">
        <v>0</v>
      </c>
      <c r="K223" s="24"/>
    </row>
    <row r="224" spans="1:11" s="26" customFormat="1" ht="45.6" customHeight="1" outlineLevel="3" x14ac:dyDescent="0.3">
      <c r="A224" s="143" t="s">
        <v>171</v>
      </c>
      <c r="B224" s="58">
        <f t="shared" si="57"/>
        <v>166842</v>
      </c>
      <c r="C224" s="135">
        <f>C225</f>
        <v>166842</v>
      </c>
      <c r="D224" s="135">
        <v>0</v>
      </c>
      <c r="E224" s="59">
        <f t="shared" si="58"/>
        <v>166842</v>
      </c>
      <c r="F224" s="54">
        <f t="shared" si="54"/>
        <v>100</v>
      </c>
      <c r="G224" s="135">
        <f>G225</f>
        <v>166842</v>
      </c>
      <c r="H224" s="54">
        <f t="shared" si="56"/>
        <v>100</v>
      </c>
      <c r="I224" s="135">
        <v>0</v>
      </c>
      <c r="J224" s="48">
        <v>0</v>
      </c>
      <c r="K224" s="24"/>
    </row>
    <row r="225" spans="1:11" s="26" customFormat="1" ht="33.6" customHeight="1" outlineLevel="3" x14ac:dyDescent="0.3">
      <c r="A225" s="144" t="s">
        <v>172</v>
      </c>
      <c r="B225" s="53">
        <f t="shared" si="57"/>
        <v>166842</v>
      </c>
      <c r="C225" s="102">
        <v>166842</v>
      </c>
      <c r="D225" s="102">
        <v>0</v>
      </c>
      <c r="E225" s="54">
        <f t="shared" si="58"/>
        <v>166842</v>
      </c>
      <c r="F225" s="54">
        <f t="shared" si="54"/>
        <v>100</v>
      </c>
      <c r="G225" s="102">
        <v>166842</v>
      </c>
      <c r="H225" s="54">
        <f t="shared" si="56"/>
        <v>100</v>
      </c>
      <c r="I225" s="102">
        <v>0</v>
      </c>
      <c r="J225" s="48">
        <v>0</v>
      </c>
      <c r="K225" s="24"/>
    </row>
    <row r="226" spans="1:11" s="26" customFormat="1" ht="46.95" customHeight="1" outlineLevel="3" x14ac:dyDescent="0.3">
      <c r="A226" s="142" t="s">
        <v>184</v>
      </c>
      <c r="B226" s="132">
        <f t="shared" si="57"/>
        <v>580000</v>
      </c>
      <c r="C226" s="131">
        <f>C227</f>
        <v>580000</v>
      </c>
      <c r="D226" s="131">
        <f>D227</f>
        <v>0</v>
      </c>
      <c r="E226" s="80">
        <f t="shared" si="58"/>
        <v>580000</v>
      </c>
      <c r="F226" s="54">
        <f t="shared" si="54"/>
        <v>100</v>
      </c>
      <c r="G226" s="131">
        <f>G227</f>
        <v>580000</v>
      </c>
      <c r="H226" s="54">
        <f t="shared" si="56"/>
        <v>100</v>
      </c>
      <c r="I226" s="131">
        <f>I227</f>
        <v>0</v>
      </c>
      <c r="J226" s="48">
        <v>0</v>
      </c>
      <c r="K226" s="24"/>
    </row>
    <row r="227" spans="1:11" ht="54" customHeight="1" outlineLevel="3" x14ac:dyDescent="0.3">
      <c r="A227" s="140" t="s">
        <v>185</v>
      </c>
      <c r="B227" s="58">
        <f t="shared" si="57"/>
        <v>580000</v>
      </c>
      <c r="C227" s="135">
        <f>C228</f>
        <v>580000</v>
      </c>
      <c r="D227" s="135">
        <f>D228</f>
        <v>0</v>
      </c>
      <c r="E227" s="59">
        <f t="shared" si="58"/>
        <v>580000</v>
      </c>
      <c r="F227" s="55">
        <f t="shared" si="54"/>
        <v>100</v>
      </c>
      <c r="G227" s="136">
        <f>G228</f>
        <v>580000</v>
      </c>
      <c r="H227" s="55">
        <f t="shared" si="56"/>
        <v>100</v>
      </c>
      <c r="I227" s="136">
        <f>I228</f>
        <v>0</v>
      </c>
      <c r="J227" s="56">
        <v>0</v>
      </c>
      <c r="K227" s="2"/>
    </row>
    <row r="228" spans="1:11" ht="27.75" customHeight="1" outlineLevel="3" x14ac:dyDescent="0.3">
      <c r="A228" s="141" t="s">
        <v>186</v>
      </c>
      <c r="B228" s="53">
        <f t="shared" si="57"/>
        <v>580000</v>
      </c>
      <c r="C228" s="102">
        <v>580000</v>
      </c>
      <c r="D228" s="102">
        <v>0</v>
      </c>
      <c r="E228" s="54">
        <f t="shared" si="58"/>
        <v>580000</v>
      </c>
      <c r="F228" s="55">
        <f t="shared" si="54"/>
        <v>100</v>
      </c>
      <c r="G228" s="106">
        <v>580000</v>
      </c>
      <c r="H228" s="55">
        <f t="shared" si="56"/>
        <v>100</v>
      </c>
      <c r="I228" s="106">
        <v>0</v>
      </c>
      <c r="J228" s="56">
        <v>0</v>
      </c>
      <c r="K228" s="2"/>
    </row>
    <row r="229" spans="1:11" ht="21.6" customHeight="1" outlineLevel="5" x14ac:dyDescent="0.3">
      <c r="A229" s="145" t="s">
        <v>2</v>
      </c>
      <c r="B229" s="132">
        <f t="shared" si="41"/>
        <v>741932485.07000017</v>
      </c>
      <c r="C229" s="131">
        <f>C13+C71+C85+C88+C92+C104+C107+C151+C158+C185+C189+C197+C200+C58+C212+C220+C223+C226</f>
        <v>255574580.31999999</v>
      </c>
      <c r="D229" s="131">
        <f>D13+D71+D85+D88+D92+D104+D107+D151+D158+D185+D189+D197+D200+D58+D212+D220+D223+D226</f>
        <v>486357904.75000012</v>
      </c>
      <c r="E229" s="80">
        <f t="shared" si="39"/>
        <v>728741218.96000004</v>
      </c>
      <c r="F229" s="146">
        <f t="shared" si="37"/>
        <v>98.222039555424573</v>
      </c>
      <c r="G229" s="147">
        <f>G13+G71+G85+G88+G92+G104+G107+G151+G158+G185+G189+G197+G200+G58+G212+G220+G223+G226</f>
        <v>245948865.39000005</v>
      </c>
      <c r="H229" s="146">
        <f t="shared" si="38"/>
        <v>96.233696278421831</v>
      </c>
      <c r="I229" s="147">
        <f>I13+I71+I85+I88+I92+I104+I107+I151+I158+I185+I189+I197+I200+I58+I212+I220+I223+I226</f>
        <v>482792353.56999999</v>
      </c>
      <c r="J229" s="133">
        <f t="shared" si="44"/>
        <v>99.266887379607226</v>
      </c>
      <c r="K229" s="2"/>
    </row>
    <row r="230" spans="1:11" x14ac:dyDescent="0.3">
      <c r="A230" s="12"/>
      <c r="B230" s="13"/>
      <c r="C230" s="17"/>
      <c r="D230" s="17"/>
      <c r="E230" s="13"/>
      <c r="F230" s="13"/>
      <c r="G230" s="13"/>
      <c r="H230" s="13"/>
      <c r="I230" s="13"/>
      <c r="J230" s="13"/>
    </row>
    <row r="231" spans="1:11" x14ac:dyDescent="0.3">
      <c r="C231" s="16"/>
      <c r="D231" s="16"/>
      <c r="G231" s="1" t="s">
        <v>3</v>
      </c>
    </row>
  </sheetData>
  <autoFilter ref="A12:N231" xr:uid="{00000000-0001-0000-0000-000000000000}"/>
  <mergeCells count="13">
    <mergeCell ref="E10:E11"/>
    <mergeCell ref="F10:F11"/>
    <mergeCell ref="G10:J10"/>
    <mergeCell ref="B10:B11"/>
    <mergeCell ref="A10:A11"/>
    <mergeCell ref="C10:D10"/>
    <mergeCell ref="A7:J7"/>
    <mergeCell ref="H2:J2"/>
    <mergeCell ref="H3:J3"/>
    <mergeCell ref="H5:J5"/>
    <mergeCell ref="E9:J9"/>
    <mergeCell ref="B9:D9"/>
    <mergeCell ref="G4:J4"/>
  </mergeCells>
  <pageMargins left="0.19685039370078741" right="0.19685039370078741" top="0.19685039370078741" bottom="0.19685039370078741" header="0.19685039370078741" footer="0.19685039370078741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User</cp:lastModifiedBy>
  <cp:lastPrinted>2023-03-06T06:36:01Z</cp:lastPrinted>
  <dcterms:created xsi:type="dcterms:W3CDTF">2020-11-30T03:43:02Z</dcterms:created>
  <dcterms:modified xsi:type="dcterms:W3CDTF">2023-03-06T06:44:22Z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