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4\дороги\"/>
    </mc:Choice>
  </mc:AlternateContent>
  <bookViews>
    <workbookView xWindow="0" yWindow="0" windowWidth="21570" windowHeight="8145"/>
  </bookViews>
  <sheets>
    <sheet name="Лист1" sheetId="1" r:id="rId1"/>
    <sheet name="Лист2" sheetId="2" r:id="rId2"/>
  </sheets>
  <definedNames>
    <definedName name="_xlnm.Print_Titles" localSheetId="0">Лист1!$12:$14</definedName>
    <definedName name="_xlnm.Print_Area" localSheetId="0">Лист1!$A$1:$M$66</definedName>
  </definedNames>
  <calcPr calcId="152511"/>
</workbook>
</file>

<file path=xl/calcChain.xml><?xml version="1.0" encoding="utf-8"?>
<calcChain xmlns="http://schemas.openxmlformats.org/spreadsheetml/2006/main">
  <c r="D49" i="1" l="1"/>
  <c r="E28" i="1"/>
  <c r="D48" i="1" l="1"/>
  <c r="F16" i="1" l="1"/>
  <c r="G16" i="1"/>
  <c r="H16" i="1"/>
  <c r="I16" i="1"/>
  <c r="J16" i="1"/>
  <c r="K16" i="1"/>
  <c r="E16" i="1"/>
  <c r="E51" i="1" l="1"/>
  <c r="D58" i="1"/>
  <c r="D59" i="1"/>
  <c r="D61" i="1" l="1"/>
  <c r="D62" i="1"/>
  <c r="D55" i="1"/>
  <c r="D56" i="1"/>
  <c r="D57" i="1"/>
  <c r="D53" i="1"/>
  <c r="D44" i="1"/>
  <c r="D38" i="1"/>
  <c r="D39" i="1"/>
  <c r="D41" i="1"/>
  <c r="D42" i="1"/>
  <c r="D37" i="1"/>
  <c r="D30" i="1"/>
  <c r="D18" i="1"/>
  <c r="D20" i="1"/>
  <c r="D26" i="1"/>
  <c r="D24" i="1" l="1"/>
  <c r="D60" i="1"/>
  <c r="K28" i="1"/>
  <c r="D36" i="1"/>
  <c r="D35" i="1"/>
  <c r="H66" i="1"/>
  <c r="F51" i="1"/>
  <c r="G51" i="1"/>
  <c r="F29" i="1"/>
  <c r="F66" i="1" s="1"/>
  <c r="G29" i="1"/>
  <c r="G66" i="1" s="1"/>
  <c r="H29" i="1"/>
  <c r="I29" i="1"/>
  <c r="I66" i="1" s="1"/>
  <c r="J29" i="1"/>
  <c r="J66" i="1" s="1"/>
  <c r="K29" i="1"/>
  <c r="K66" i="1" s="1"/>
  <c r="H28" i="1"/>
  <c r="I28" i="1"/>
  <c r="J28" i="1"/>
  <c r="E29" i="1"/>
  <c r="D29" i="1" s="1"/>
  <c r="D45" i="1"/>
  <c r="E66" i="1" l="1"/>
  <c r="D66" i="1" s="1"/>
  <c r="D52" i="1"/>
  <c r="D43" i="1"/>
  <c r="D40" i="1"/>
  <c r="D23" i="1"/>
  <c r="D21" i="1"/>
  <c r="E65" i="1"/>
  <c r="D33" i="1"/>
  <c r="D31" i="1"/>
  <c r="E63" i="1" l="1"/>
  <c r="H51" i="1"/>
  <c r="F47" i="1"/>
  <c r="I51" i="1" l="1"/>
  <c r="D25" i="1"/>
  <c r="G47" i="1"/>
  <c r="G28" i="1" s="1"/>
  <c r="D28" i="1" s="1"/>
  <c r="F28" i="1"/>
  <c r="D47" i="1" l="1"/>
  <c r="J51" i="1"/>
  <c r="D19" i="1"/>
  <c r="D22" i="1"/>
  <c r="F65" i="1"/>
  <c r="I14" i="2"/>
  <c r="I13" i="2"/>
  <c r="F63" i="1" l="1"/>
  <c r="K51" i="1"/>
  <c r="D51" i="1" s="1"/>
  <c r="D54" i="1"/>
  <c r="G65" i="1"/>
  <c r="H65" i="1"/>
  <c r="H63" i="1" s="1"/>
  <c r="G63" i="1" l="1"/>
  <c r="I65" i="1"/>
  <c r="I63" i="1" s="1"/>
  <c r="J65" i="1" l="1"/>
  <c r="J63" i="1" s="1"/>
  <c r="K65" i="1" l="1"/>
  <c r="K63" i="1" s="1"/>
  <c r="D17" i="1"/>
  <c r="A24" i="2"/>
  <c r="A18" i="2"/>
  <c r="D65" i="1" l="1"/>
  <c r="D63" i="1" s="1"/>
  <c r="D16" i="1"/>
</calcChain>
</file>

<file path=xl/sharedStrings.xml><?xml version="1.0" encoding="utf-8"?>
<sst xmlns="http://schemas.openxmlformats.org/spreadsheetml/2006/main" count="204" uniqueCount="79">
  <si>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</si>
  <si>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</si>
  <si>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</si>
  <si>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</si>
  <si>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</si>
  <si>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</si>
  <si>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</si>
  <si>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</si>
  <si>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</si>
  <si>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</si>
  <si>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</si>
  <si>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</si>
  <si>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</si>
  <si>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</si>
  <si>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</si>
  <si>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</si>
  <si>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бюджет Приморского края</t>
  </si>
  <si>
    <t xml:space="preserve"> </t>
  </si>
  <si>
    <t>Содержание пешеходных переходов и тротуаров в пгт. Пластун  Тернейского муниципального округа</t>
  </si>
  <si>
    <t>Содержание сети уличного освещения на дорогах общего пользования в пгт. Пластун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</si>
  <si>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</si>
  <si>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</si>
  <si>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</si>
  <si>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</si>
  <si>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содержание автомобильной дороги общего пользования местного значения и инженерных сооружений на них Амгу - Максимовка</t>
  </si>
  <si>
    <t xml:space="preserve"> Ремонт автомобильных дорог общего пользования местного значения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</si>
  <si>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</si>
  <si>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</si>
  <si>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</si>
  <si>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</si>
  <si>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</si>
  <si>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</si>
  <si>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Тернейский территориальный отдел</t>
  </si>
  <si>
    <t>Безопасность дорожного движения</t>
  </si>
  <si>
    <t>Ремонт автомобильных дорог общего пользования местного значения</t>
  </si>
  <si>
    <t>Объем финансирования,  руб.</t>
  </si>
  <si>
    <t>Содержание и ремонт пешеходных переходов и тротуаров в пгт. Терней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</si>
  <si>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</si>
  <si>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</si>
  <si>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Светлинский территориальный отдел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</si>
  <si>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</si>
  <si>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</si>
  <si>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мостовых сооружений в пгт. Пластун Тернйеского муниципального округа</t>
  </si>
  <si>
    <t>Ремонт мостовых сооружений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</si>
  <si>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Единка, с. Самарга, . Агзу Тернейского муниципального округа</t>
  </si>
  <si>
    <t>Содержание уличного освещения на террритории Тернейского муниципального округа</t>
  </si>
  <si>
    <t xml:space="preserve">Устройство уличного освещения в пгт. Пластун Тернейского муниципального округа </t>
  </si>
  <si>
    <t xml:space="preserve">Устройство уличного освещения в пгт. Терней Тернейского муниципального округа </t>
  </si>
  <si>
    <t>ТЕРНЕЙСКОГО МУНИЦИПАЛЬНОГО ОКРУГА НА 2024 - 2030 ГОДЫ"</t>
  </si>
  <si>
    <t>1</t>
  </si>
  <si>
    <t>2024-2030</t>
  </si>
  <si>
    <t xml:space="preserve">Ремонт пешеходного тротуара по ул. Партизанская в пгт. Терней Тернейского муниципального округа </t>
  </si>
  <si>
    <t>2024-2026</t>
  </si>
  <si>
    <t>Ремонт автомобильных дорог общего пользования местного значения и инженерных сооружений на них в с. Самарга, с. Петерычиха, с. Агзу Тернейского муниципального округа</t>
  </si>
  <si>
    <t>Ремонт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</si>
  <si>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Ремонт автомобильной дороги Амгу-Максимовка км 29-34   в Тернейском муниципальном округе Приморского края (ремонт мостов на км 30+000, км 31+400, км 32+300, труб на км 30+600, км 30+900, км 32+800, км 33+500)</t>
  </si>
  <si>
    <t>Содержание и ремонт сети уличного освещения на дорогах общего пользования в пгт. Терней, в населённых пунктах  Тернейского муниципального округа</t>
  </si>
  <si>
    <t>2.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</si>
  <si>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</si>
  <si>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</si>
  <si>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</si>
  <si>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</si>
  <si>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</si>
  <si>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</si>
  <si>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</si>
  <si>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</si>
  <si>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</si>
  <si>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</si>
  <si>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</si>
  <si>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</si>
  <si>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Ремонт асфальтобетонного
покрытия  по ул. Заводская  в пгт. Терней (от жилого д. №  2 по ул. Солнечная  до д. № 1 по ул. Рабочая)</t>
  </si>
  <si>
    <t>Ремонт асфальтобетонного покрытия автомобильной дороги в п. Пластун от д. № 13 по ул. Лермонтова до пер. Школьный</t>
  </si>
  <si>
    <t>III. Мероприятия по безопасности дорожного движения</t>
  </si>
  <si>
    <t>14</t>
  </si>
  <si>
    <t>Устройство тротуара  от ул. Школьная до ул. Пионерская в с. Малая Кема Тернейского муниципального окурга</t>
  </si>
  <si>
    <t>15</t>
  </si>
  <si>
    <t xml:space="preserve">Устройство водоотводных канав вдоль пролетных строений на автомобильных дорогах местного значения в пгт. Терней Тернейского муниицпального округа </t>
  </si>
  <si>
    <t>содержание дорог общего пользования местного значения и инженерных сооружений на них Тернейского муниципального округа</t>
  </si>
  <si>
    <t>от 08.08.2024 № 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</si>
</sst>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b/>
      <sz val="20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164" fontId="0" fillId="0" borderId="0" xfId="0" applyNumberFormat="1" applyFill="1"/>
    <xf numFmtId="164" fontId="0" fillId="0" borderId="0" xfId="0" applyNumberFormat="1" applyFill="1" applyAlignment="1"/>
    <xf numFmtId="164" fontId="0" fillId="0" borderId="0" xfId="0" applyNumberFormat="1" applyFill="1" applyAlignment="1">
      <alignment horizont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49" fontId="2" fillId="0" borderId="0" xfId="0" applyNumberFormat="1" applyFont="1" applyFill="1" applyAlignment="1">
      <alignment horizontal="center"/>
    </xf>
    <xf numFmtId="49" fontId="0" fillId="0" borderId="0" xfId="0" applyNumberFormat="1" applyFill="1"/>
    <xf numFmtId="0" fontId="0" fillId="0" borderId="0" xfId="0" applyNumberFormat="1" applyFill="1" applyAlignment="1">
      <alignment horizontal="center"/>
    </xf>
    <xf numFmtId="4" fontId="4" fillId="0" borderId="0" xfId="0" applyNumberFormat="1" applyFont="1" applyFill="1"/>
    <xf numFmtId="2" fontId="0" fillId="0" borderId="0" xfId="0" applyNumberFormat="1" applyFill="1"/>
    <xf numFmtId="49" fontId="5" fillId="0" borderId="0" xfId="0" applyNumberFormat="1" applyFont="1" applyFill="1" applyAlignment="1">
      <alignment horizontal="center"/>
    </xf>
    <xf numFmtId="164" fontId="6" fillId="0" borderId="0" xfId="0" applyNumberFormat="1" applyFont="1" applyFill="1"/>
    <xf numFmtId="0" fontId="6" fillId="0" borderId="0" xfId="0" applyNumberFormat="1" applyFont="1" applyFill="1" applyAlignment="1">
      <alignment horizontal="center"/>
    </xf>
    <xf numFmtId="4" fontId="7" fillId="0" borderId="0" xfId="0" applyNumberFormat="1" applyFont="1" applyFill="1"/>
    <xf numFmtId="2" fontId="6" fillId="0" borderId="0" xfId="0" applyNumberFormat="1" applyFont="1" applyFill="1"/>
    <xf numFmtId="164" fontId="8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164" fontId="10" fillId="0" borderId="0" xfId="0" applyNumberFormat="1" applyFont="1" applyFill="1"/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/>
    <xf numFmtId="49" fontId="9" fillId="0" borderId="2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Fill="1"/>
    <xf numFmtId="164" fontId="13" fillId="0" borderId="0" xfId="0" applyNumberFormat="1" applyFont="1" applyFill="1"/>
    <xf numFmtId="4" fontId="12" fillId="0" borderId="13" xfId="0" applyNumberFormat="1" applyFont="1" applyFill="1" applyBorder="1" applyAlignment="1">
      <alignment horizontal="center" vertical="center" wrapText="1"/>
    </xf>
    <xf numFmtId="4" fontId="9" fillId="0" borderId="13" xfId="0" applyNumberFormat="1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164" fontId="9" fillId="0" borderId="14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9" fillId="0" borderId="1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/>
    <xf numFmtId="164" fontId="10" fillId="0" borderId="0" xfId="0" applyNumberFormat="1" applyFont="1" applyFill="1" applyBorder="1"/>
    <xf numFmtId="4" fontId="12" fillId="0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center"/>
    </xf>
    <xf numFmtId="4" fontId="13" fillId="0" borderId="0" xfId="0" applyNumberFormat="1" applyFont="1" applyFill="1"/>
    <xf numFmtId="2" fontId="10" fillId="0" borderId="0" xfId="0" applyNumberFormat="1" applyFont="1" applyFill="1"/>
    <xf numFmtId="164" fontId="10" fillId="0" borderId="0" xfId="0" applyNumberFormat="1" applyFont="1" applyFill="1" applyAlignment="1">
      <alignment horizontal="center"/>
    </xf>
    <xf numFmtId="4" fontId="12" fillId="0" borderId="5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4" fontId="9" fillId="0" borderId="17" xfId="0" applyNumberFormat="1" applyFont="1" applyFill="1" applyBorder="1" applyAlignment="1">
      <alignment horizontal="center" vertical="center" wrapText="1"/>
    </xf>
    <xf numFmtId="164" fontId="9" fillId="0" borderId="17" xfId="0" applyNumberFormat="1" applyFont="1" applyFill="1" applyBorder="1" applyAlignment="1">
      <alignment horizontal="center" vertical="center" wrapText="1"/>
    </xf>
    <xf numFmtId="164" fontId="9" fillId="0" borderId="18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/>
    <xf numFmtId="164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164" fontId="9" fillId="0" borderId="9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/>
    </xf>
    <xf numFmtId="2" fontId="9" fillId="0" borderId="20" xfId="0" applyNumberFormat="1" applyFont="1" applyFill="1" applyBorder="1" applyAlignment="1">
      <alignment horizontal="center" vertical="center" wrapText="1"/>
    </xf>
    <xf numFmtId="2" fontId="9" fillId="0" borderId="21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0" fontId="9" fillId="0" borderId="12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164" fontId="9" fillId="0" borderId="12" xfId="0" applyNumberFormat="1" applyFont="1" applyFill="1" applyBorder="1" applyAlignment="1">
      <alignment horizontal="center" vertical="center" wrapText="1"/>
    </xf>
    <xf numFmtId="164" fontId="9" fillId="0" borderId="1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164" fontId="9" fillId="0" borderId="10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12" fillId="0" borderId="16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10" xfId="0" applyNumberFormat="1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2" fontId="12" fillId="0" borderId="8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top" wrapText="1"/>
    </xf>
    <xf numFmtId="164" fontId="12" fillId="0" borderId="8" xfId="0" applyNumberFormat="1" applyFont="1" applyFill="1" applyBorder="1" applyAlignment="1">
      <alignment horizontal="center" vertical="top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top" wrapText="1"/>
    </xf>
    <xf numFmtId="0" fontId="12" fillId="0" borderId="8" xfId="0" applyNumberFormat="1" applyFont="1" applyFill="1" applyBorder="1" applyAlignment="1">
      <alignment horizontal="center" vertical="top" wrapText="1"/>
    </xf>
    <xf numFmtId="164" fontId="11" fillId="0" borderId="7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67"/>
  <sheetViews>
    <sheetView tabSelected="1" view="pageBreakPreview" zoomScale="64" zoomScaleNormal="80" zoomScaleSheetLayoutView="64" workbookViewId="0">
      <pane ySplit="14" topLeftCell="A60" activePane="bottomLeft" state="frozen"/>
      <selection pane="bottomLeft" activeCell="A10" sqref="A10:M10"/>
    </sheetView>
  </sheetViews>
  <sheetFormatPr defaultRowHeight="12.75" x14ac:dyDescent="0.2"/>
  <cols>
    <col min="1" max="1" width="13.28515625" style="9" customWidth="1"/>
    <col min="2" max="2" width="64.140625" style="1" customWidth="1"/>
    <col min="3" max="3" width="14.7109375" style="10" customWidth="1"/>
    <col min="4" max="4" width="34" style="11" customWidth="1"/>
    <col min="5" max="5" width="30.42578125" style="12" customWidth="1"/>
    <col min="6" max="11" width="28" style="12" customWidth="1"/>
    <col min="12" max="12" width="37.7109375" style="3" customWidth="1"/>
    <col min="13" max="13" width="49.28515625" style="3" customWidth="1"/>
    <col min="14" max="18" width="9.140625" style="1"/>
    <col min="19" max="19" width="3.28515625" style="1" customWidth="1"/>
    <col min="20" max="16384" width="9.140625" style="1"/>
  </cols>
  <sheetData>
    <row r="2" spans="1:15" ht="15.75" x14ac:dyDescent="0.25">
      <c r="A2" s="8"/>
      <c r="L2" s="132" t="s">
        <v>11</v>
      </c>
      <c r="M2" s="132"/>
      <c r="N2" s="2"/>
      <c r="O2" s="2"/>
    </row>
    <row r="3" spans="1:15" ht="15.75" x14ac:dyDescent="0.25">
      <c r="A3" s="8"/>
      <c r="L3" s="132" t="s">
        <v>20</v>
      </c>
      <c r="M3" s="132"/>
      <c r="N3" s="2"/>
      <c r="O3" s="2"/>
    </row>
    <row r="4" spans="1:15" ht="15.75" x14ac:dyDescent="0.25">
      <c r="A4" s="8"/>
      <c r="L4" s="132" t="s">
        <v>23</v>
      </c>
      <c r="M4" s="132"/>
      <c r="N4" s="2"/>
      <c r="O4" s="2"/>
    </row>
    <row r="5" spans="1:15" ht="15.75" x14ac:dyDescent="0.25">
      <c r="A5" s="8"/>
      <c r="L5" s="132" t="s">
        <v>78</v>
      </c>
      <c r="M5" s="132"/>
      <c r="N5" s="2"/>
      <c r="O5" s="2"/>
    </row>
    <row r="6" spans="1:15" ht="15.75" x14ac:dyDescent="0.25">
      <c r="A6" s="8"/>
      <c r="L6" s="133"/>
      <c r="M6" s="133"/>
      <c r="N6" s="2"/>
      <c r="O6" s="2"/>
    </row>
    <row r="7" spans="1:15" ht="26.25" x14ac:dyDescent="0.4">
      <c r="A7" s="13"/>
      <c r="B7" s="14"/>
      <c r="C7" s="15"/>
      <c r="D7" s="16"/>
      <c r="E7" s="17"/>
      <c r="F7" s="17"/>
      <c r="G7" s="17"/>
      <c r="H7" s="17"/>
      <c r="I7" s="17"/>
      <c r="J7" s="17"/>
      <c r="K7" s="17"/>
      <c r="L7" s="18"/>
      <c r="M7" s="18"/>
      <c r="N7" s="2"/>
      <c r="O7" s="2"/>
    </row>
    <row r="8" spans="1:15" ht="25.5" x14ac:dyDescent="0.35">
      <c r="A8" s="94" t="s">
        <v>21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</row>
    <row r="9" spans="1:15" ht="25.5" x14ac:dyDescent="0.35">
      <c r="A9" s="94" t="s">
        <v>22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</row>
    <row r="10" spans="1:15" ht="25.5" x14ac:dyDescent="0.35">
      <c r="A10" s="94" t="s">
        <v>48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</row>
    <row r="11" spans="1:15" ht="26.25" x14ac:dyDescent="0.4">
      <c r="A11" s="19"/>
      <c r="B11" s="14"/>
      <c r="C11" s="15"/>
      <c r="D11" s="16"/>
      <c r="E11" s="17"/>
      <c r="F11" s="17"/>
      <c r="G11" s="17"/>
      <c r="H11" s="17"/>
      <c r="I11" s="17"/>
      <c r="J11" s="17"/>
      <c r="K11" s="17"/>
      <c r="L11" s="20"/>
      <c r="M11" s="20"/>
    </row>
    <row r="12" spans="1:15" s="21" customFormat="1" ht="27.75" x14ac:dyDescent="0.35">
      <c r="A12" s="88" t="s">
        <v>8</v>
      </c>
      <c r="B12" s="90" t="s">
        <v>0</v>
      </c>
      <c r="C12" s="92" t="s">
        <v>1</v>
      </c>
      <c r="D12" s="103" t="s">
        <v>35</v>
      </c>
      <c r="E12" s="95" t="s">
        <v>7</v>
      </c>
      <c r="F12" s="96"/>
      <c r="G12" s="96"/>
      <c r="H12" s="96"/>
      <c r="I12" s="96"/>
      <c r="J12" s="96"/>
      <c r="K12" s="97"/>
      <c r="L12" s="90" t="s">
        <v>2</v>
      </c>
      <c r="M12" s="85" t="s">
        <v>3</v>
      </c>
    </row>
    <row r="13" spans="1:15" s="24" customFormat="1" ht="27.75" x14ac:dyDescent="0.35">
      <c r="A13" s="89"/>
      <c r="B13" s="91"/>
      <c r="C13" s="93"/>
      <c r="D13" s="104"/>
      <c r="E13" s="22">
        <v>2024</v>
      </c>
      <c r="F13" s="23">
        <v>2025</v>
      </c>
      <c r="G13" s="22">
        <v>2026</v>
      </c>
      <c r="H13" s="22">
        <v>2027</v>
      </c>
      <c r="I13" s="22">
        <v>2028</v>
      </c>
      <c r="J13" s="22">
        <v>2029</v>
      </c>
      <c r="K13" s="22">
        <v>2030</v>
      </c>
      <c r="L13" s="91"/>
      <c r="M13" s="86"/>
    </row>
    <row r="14" spans="1:15" s="26" customFormat="1" ht="27.75" x14ac:dyDescent="0.35">
      <c r="A14" s="25">
        <v>1</v>
      </c>
      <c r="B14" s="25">
        <v>2</v>
      </c>
      <c r="C14" s="25">
        <v>3</v>
      </c>
      <c r="D14" s="25">
        <v>4</v>
      </c>
      <c r="E14" s="25">
        <v>5</v>
      </c>
      <c r="F14" s="25">
        <v>6</v>
      </c>
      <c r="G14" s="25">
        <v>7</v>
      </c>
      <c r="H14" s="25" t="s">
        <v>64</v>
      </c>
      <c r="I14" s="25" t="s">
        <v>65</v>
      </c>
      <c r="J14" s="25" t="s">
        <v>66</v>
      </c>
      <c r="K14" s="25" t="s">
        <v>67</v>
      </c>
      <c r="L14" s="25" t="s">
        <v>68</v>
      </c>
      <c r="M14" s="25" t="s">
        <v>69</v>
      </c>
    </row>
    <row r="15" spans="1:15" s="21" customFormat="1" ht="27" x14ac:dyDescent="0.35">
      <c r="A15" s="105" t="s">
        <v>4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</row>
    <row r="16" spans="1:15" s="27" customFormat="1" ht="189.75" thickBot="1" x14ac:dyDescent="0.45">
      <c r="A16" s="62">
        <v>1</v>
      </c>
      <c r="B16" s="63" t="s">
        <v>10</v>
      </c>
      <c r="C16" s="64" t="s">
        <v>50</v>
      </c>
      <c r="D16" s="50">
        <f>E16+F16+G16+H16+I16+J16+K16</f>
        <v>134205875.09999999</v>
      </c>
      <c r="E16" s="50">
        <f>E17+E18+E19+E20+E21+E22+E23+E24+E25+E26</f>
        <v>15272656.800000001</v>
      </c>
      <c r="F16" s="50">
        <f t="shared" ref="F16:K16" si="0">F17+F18+F19+F20+F21+F22+F23+F24+F25+F26</f>
        <v>18238185.109999999</v>
      </c>
      <c r="G16" s="50">
        <f t="shared" si="0"/>
        <v>24090146</v>
      </c>
      <c r="H16" s="50">
        <f t="shared" si="0"/>
        <v>18533854.390000001</v>
      </c>
      <c r="I16" s="50">
        <f t="shared" si="0"/>
        <v>18932522.210000001</v>
      </c>
      <c r="J16" s="50">
        <f t="shared" si="0"/>
        <v>19350326.059999999</v>
      </c>
      <c r="K16" s="50">
        <f t="shared" si="0"/>
        <v>19788184.530000001</v>
      </c>
      <c r="L16" s="63" t="s">
        <v>15</v>
      </c>
      <c r="M16" s="63" t="s">
        <v>14</v>
      </c>
    </row>
    <row r="17" spans="1:19" s="21" customFormat="1" ht="195" thickBot="1" x14ac:dyDescent="0.4">
      <c r="A17" s="106" t="s">
        <v>49</v>
      </c>
      <c r="B17" s="101" t="s">
        <v>27</v>
      </c>
      <c r="C17" s="98" t="s">
        <v>50</v>
      </c>
      <c r="D17" s="28">
        <f>E17+F17+G17+H17+I17+J17+K17</f>
        <v>20231559.98</v>
      </c>
      <c r="E17" s="29">
        <v>2500000</v>
      </c>
      <c r="F17" s="29">
        <v>2620000</v>
      </c>
      <c r="G17" s="29">
        <v>2745760</v>
      </c>
      <c r="H17" s="29">
        <v>2877556.48</v>
      </c>
      <c r="I17" s="29">
        <v>3015679.19</v>
      </c>
      <c r="J17" s="29">
        <v>3160431.79</v>
      </c>
      <c r="K17" s="29">
        <v>3312132.52</v>
      </c>
      <c r="L17" s="30" t="s">
        <v>15</v>
      </c>
      <c r="M17" s="31" t="s">
        <v>14</v>
      </c>
    </row>
    <row r="18" spans="1:19" s="21" customFormat="1" ht="111.75" thickBot="1" x14ac:dyDescent="0.4">
      <c r="A18" s="107"/>
      <c r="B18" s="102"/>
      <c r="C18" s="99"/>
      <c r="D18" s="28">
        <f t="shared" ref="D18:D26" si="1">E18+F18+G18+H18+I18+J18+K18</f>
        <v>0</v>
      </c>
      <c r="E18" s="69">
        <v>0</v>
      </c>
      <c r="F18" s="69">
        <v>0</v>
      </c>
      <c r="G18" s="69">
        <v>0</v>
      </c>
      <c r="H18" s="69">
        <v>0</v>
      </c>
      <c r="I18" s="69">
        <v>0</v>
      </c>
      <c r="J18" s="69">
        <v>0</v>
      </c>
      <c r="K18" s="69">
        <v>0</v>
      </c>
      <c r="L18" s="70" t="s">
        <v>15</v>
      </c>
      <c r="M18" s="71" t="s">
        <v>32</v>
      </c>
    </row>
    <row r="19" spans="1:19" s="21" customFormat="1" ht="195" thickBot="1" x14ac:dyDescent="0.4">
      <c r="A19" s="106" t="s">
        <v>58</v>
      </c>
      <c r="B19" s="101" t="s">
        <v>26</v>
      </c>
      <c r="C19" s="98" t="s">
        <v>50</v>
      </c>
      <c r="D19" s="28">
        <f t="shared" si="1"/>
        <v>20231559.98</v>
      </c>
      <c r="E19" s="29">
        <v>2500000</v>
      </c>
      <c r="F19" s="29">
        <v>2620000</v>
      </c>
      <c r="G19" s="29">
        <v>2745760</v>
      </c>
      <c r="H19" s="29">
        <v>2877556.48</v>
      </c>
      <c r="I19" s="29">
        <v>3015679.19</v>
      </c>
      <c r="J19" s="29">
        <v>3160431.79</v>
      </c>
      <c r="K19" s="29">
        <v>3312132.52</v>
      </c>
      <c r="L19" s="30" t="s">
        <v>15</v>
      </c>
      <c r="M19" s="31" t="s">
        <v>14</v>
      </c>
    </row>
    <row r="20" spans="1:19" s="21" customFormat="1" ht="111.75" thickBot="1" x14ac:dyDescent="0.4">
      <c r="A20" s="108"/>
      <c r="B20" s="109"/>
      <c r="C20" s="100"/>
      <c r="D20" s="28">
        <f t="shared" si="1"/>
        <v>300000</v>
      </c>
      <c r="E20" s="59">
        <v>300000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1" t="s">
        <v>15</v>
      </c>
      <c r="M20" s="32" t="s">
        <v>29</v>
      </c>
    </row>
    <row r="21" spans="1:19" s="21" customFormat="1" ht="167.25" thickBot="1" x14ac:dyDescent="0.4">
      <c r="A21" s="22" t="s">
        <v>59</v>
      </c>
      <c r="B21" s="66" t="s">
        <v>28</v>
      </c>
      <c r="C21" s="68" t="s">
        <v>50</v>
      </c>
      <c r="D21" s="28">
        <f t="shared" si="1"/>
        <v>3883885.4999999995</v>
      </c>
      <c r="E21" s="33">
        <v>500000</v>
      </c>
      <c r="F21" s="33">
        <v>500000</v>
      </c>
      <c r="G21" s="33">
        <v>524000</v>
      </c>
      <c r="H21" s="33">
        <v>549152</v>
      </c>
      <c r="I21" s="33">
        <v>575511.30000000005</v>
      </c>
      <c r="J21" s="33">
        <v>603135.84</v>
      </c>
      <c r="K21" s="33">
        <v>632086.36</v>
      </c>
      <c r="L21" s="66" t="s">
        <v>15</v>
      </c>
      <c r="M21" s="66" t="s">
        <v>39</v>
      </c>
    </row>
    <row r="22" spans="1:19" s="21" customFormat="1" ht="195" thickBot="1" x14ac:dyDescent="0.4">
      <c r="A22" s="54" t="s">
        <v>60</v>
      </c>
      <c r="B22" s="52" t="s">
        <v>12</v>
      </c>
      <c r="C22" s="58" t="s">
        <v>50</v>
      </c>
      <c r="D22" s="28">
        <f t="shared" si="1"/>
        <v>43681856.689999998</v>
      </c>
      <c r="E22" s="60">
        <v>5397737.0899999999</v>
      </c>
      <c r="F22" s="60">
        <v>5656828.4699999997</v>
      </c>
      <c r="G22" s="60">
        <v>5928356.2400000002</v>
      </c>
      <c r="H22" s="60">
        <v>6212917.3399999999</v>
      </c>
      <c r="I22" s="60">
        <v>6511137.3700000001</v>
      </c>
      <c r="J22" s="60">
        <v>6823671.96</v>
      </c>
      <c r="K22" s="60">
        <v>7151208.2199999997</v>
      </c>
      <c r="L22" s="52" t="s">
        <v>15</v>
      </c>
      <c r="M22" s="52" t="s">
        <v>14</v>
      </c>
    </row>
    <row r="23" spans="1:19" s="21" customFormat="1" ht="167.25" thickBot="1" x14ac:dyDescent="0.4">
      <c r="A23" s="54" t="s">
        <v>61</v>
      </c>
      <c r="B23" s="51" t="s">
        <v>13</v>
      </c>
      <c r="C23" s="57" t="s">
        <v>50</v>
      </c>
      <c r="D23" s="28">
        <f t="shared" si="1"/>
        <v>3683885.4999999995</v>
      </c>
      <c r="E23" s="33">
        <v>300000</v>
      </c>
      <c r="F23" s="33">
        <v>500000</v>
      </c>
      <c r="G23" s="33">
        <v>524000</v>
      </c>
      <c r="H23" s="33">
        <v>549152</v>
      </c>
      <c r="I23" s="33">
        <v>575511.30000000005</v>
      </c>
      <c r="J23" s="33">
        <v>603135.84</v>
      </c>
      <c r="K23" s="33">
        <v>632086.36</v>
      </c>
      <c r="L23" s="66" t="s">
        <v>15</v>
      </c>
      <c r="M23" s="66" t="s">
        <v>32</v>
      </c>
    </row>
    <row r="24" spans="1:19" s="21" customFormat="1" ht="195" thickBot="1" x14ac:dyDescent="0.4">
      <c r="A24" s="34" t="s">
        <v>62</v>
      </c>
      <c r="B24" s="30" t="s">
        <v>44</v>
      </c>
      <c r="C24" s="35" t="s">
        <v>50</v>
      </c>
      <c r="D24" s="28">
        <f t="shared" si="1"/>
        <v>2380331.2999999998</v>
      </c>
      <c r="E24" s="29">
        <v>350000</v>
      </c>
      <c r="F24" s="29">
        <v>300000</v>
      </c>
      <c r="G24" s="29">
        <v>314400</v>
      </c>
      <c r="H24" s="29">
        <v>329491.20000000001</v>
      </c>
      <c r="I24" s="29">
        <v>345306.78</v>
      </c>
      <c r="J24" s="29">
        <v>361881.5</v>
      </c>
      <c r="K24" s="29">
        <v>379251.82</v>
      </c>
      <c r="L24" s="30" t="s">
        <v>15</v>
      </c>
      <c r="M24" s="30" t="s">
        <v>31</v>
      </c>
    </row>
    <row r="25" spans="1:19" s="21" customFormat="1" ht="167.25" thickBot="1" x14ac:dyDescent="0.4">
      <c r="A25" s="22" t="s">
        <v>63</v>
      </c>
      <c r="B25" s="78" t="s">
        <v>24</v>
      </c>
      <c r="C25" s="80" t="s">
        <v>50</v>
      </c>
      <c r="D25" s="28">
        <f t="shared" si="1"/>
        <v>9421533.0700000003</v>
      </c>
      <c r="E25" s="33">
        <v>1953000</v>
      </c>
      <c r="F25" s="33">
        <v>1103544</v>
      </c>
      <c r="G25" s="33">
        <v>1156514.1100000001</v>
      </c>
      <c r="H25" s="33">
        <v>1212026.79</v>
      </c>
      <c r="I25" s="33">
        <v>1270204.08</v>
      </c>
      <c r="J25" s="33">
        <v>1331173.8700000001</v>
      </c>
      <c r="K25" s="33">
        <v>1395070.22</v>
      </c>
      <c r="L25" s="78" t="s">
        <v>15</v>
      </c>
      <c r="M25" s="78" t="s">
        <v>14</v>
      </c>
      <c r="N25" s="36"/>
      <c r="S25" s="37"/>
    </row>
    <row r="26" spans="1:19" s="21" customFormat="1" ht="166.5" x14ac:dyDescent="0.35">
      <c r="A26" s="34" t="s">
        <v>64</v>
      </c>
      <c r="B26" s="30" t="s">
        <v>77</v>
      </c>
      <c r="C26" s="35" t="s">
        <v>50</v>
      </c>
      <c r="D26" s="28">
        <f t="shared" si="1"/>
        <v>30391263.079999998</v>
      </c>
      <c r="E26" s="29">
        <v>1471919.71</v>
      </c>
      <c r="F26" s="72">
        <v>4937812.6399999997</v>
      </c>
      <c r="G26" s="29">
        <v>10151355.65</v>
      </c>
      <c r="H26" s="29">
        <v>3926002.1</v>
      </c>
      <c r="I26" s="29">
        <v>3623493</v>
      </c>
      <c r="J26" s="29">
        <v>3306463.47</v>
      </c>
      <c r="K26" s="29">
        <v>2974216.51</v>
      </c>
      <c r="L26" s="30" t="s">
        <v>15</v>
      </c>
      <c r="M26" s="30" t="s">
        <v>14</v>
      </c>
      <c r="N26" s="37"/>
      <c r="S26" s="37"/>
    </row>
    <row r="27" spans="1:19" s="21" customFormat="1" ht="27" x14ac:dyDescent="0.35">
      <c r="A27" s="105" t="s">
        <v>5</v>
      </c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</row>
    <row r="28" spans="1:19" s="27" customFormat="1" ht="108" x14ac:dyDescent="0.4">
      <c r="A28" s="111" t="s">
        <v>57</v>
      </c>
      <c r="B28" s="113" t="s">
        <v>34</v>
      </c>
      <c r="C28" s="115" t="s">
        <v>50</v>
      </c>
      <c r="D28" s="38">
        <f>E28+F28+G28+H28+I28+J28+K28</f>
        <v>71958321.232590079</v>
      </c>
      <c r="E28" s="38">
        <f>E30+E31+E33+E35+E36+E37+E38+E39+E40+E41+E42+E43+E44+E45+E47+E48+E49</f>
        <v>13041591.34</v>
      </c>
      <c r="F28" s="38">
        <f t="shared" ref="F28:K28" si="2">F30+F31+F33+F35+F36+F37+F38+F39+F40+F41+F42+F43+F44+F45+F47</f>
        <v>10664617.528960001</v>
      </c>
      <c r="G28" s="38">
        <f t="shared" si="2"/>
        <v>15790647.163630081</v>
      </c>
      <c r="H28" s="38">
        <f t="shared" si="2"/>
        <v>8330744.5099999998</v>
      </c>
      <c r="I28" s="38">
        <f t="shared" si="2"/>
        <v>8191663.0599999987</v>
      </c>
      <c r="J28" s="38">
        <f t="shared" si="2"/>
        <v>8045905.6799999997</v>
      </c>
      <c r="K28" s="38">
        <f t="shared" si="2"/>
        <v>7893151.9500000011</v>
      </c>
      <c r="L28" s="61" t="s">
        <v>15</v>
      </c>
      <c r="M28" s="110" t="s">
        <v>14</v>
      </c>
    </row>
    <row r="29" spans="1:19" s="27" customFormat="1" ht="81.75" thickBot="1" x14ac:dyDescent="0.45">
      <c r="A29" s="112"/>
      <c r="B29" s="114"/>
      <c r="C29" s="116"/>
      <c r="D29" s="38">
        <f>E29+F29+G29+H29+I29+J29+K29</f>
        <v>155134842.16999999</v>
      </c>
      <c r="E29" s="38">
        <f>E32+E34+E46</f>
        <v>155134842.16999999</v>
      </c>
      <c r="F29" s="38">
        <f t="shared" ref="F29:K29" si="3">F32+F34+F46</f>
        <v>0</v>
      </c>
      <c r="G29" s="38">
        <f t="shared" si="3"/>
        <v>0</v>
      </c>
      <c r="H29" s="38">
        <f t="shared" si="3"/>
        <v>0</v>
      </c>
      <c r="I29" s="38">
        <f t="shared" si="3"/>
        <v>0</v>
      </c>
      <c r="J29" s="38">
        <f t="shared" si="3"/>
        <v>0</v>
      </c>
      <c r="K29" s="38">
        <f t="shared" si="3"/>
        <v>0</v>
      </c>
      <c r="L29" s="61" t="s">
        <v>16</v>
      </c>
      <c r="M29" s="110"/>
    </row>
    <row r="30" spans="1:19" s="21" customFormat="1" ht="194.25" x14ac:dyDescent="0.35">
      <c r="A30" s="22" t="s">
        <v>49</v>
      </c>
      <c r="B30" s="30" t="s">
        <v>25</v>
      </c>
      <c r="C30" s="35" t="s">
        <v>50</v>
      </c>
      <c r="D30" s="28">
        <f>E30+F30+G30+H30+I30+J30+K30</f>
        <v>30095837.529999997</v>
      </c>
      <c r="E30" s="29">
        <v>982990.15</v>
      </c>
      <c r="F30" s="72">
        <v>5185812.6399999997</v>
      </c>
      <c r="G30" s="29">
        <v>10096859.640000001</v>
      </c>
      <c r="H30" s="29">
        <v>3926002.11</v>
      </c>
      <c r="I30" s="29">
        <v>3623493</v>
      </c>
      <c r="J30" s="29">
        <v>3306463.47</v>
      </c>
      <c r="K30" s="29">
        <v>2974216.52</v>
      </c>
      <c r="L30" s="30" t="s">
        <v>15</v>
      </c>
      <c r="M30" s="30" t="s">
        <v>14</v>
      </c>
      <c r="N30" s="36"/>
      <c r="S30" s="21" t="s">
        <v>17</v>
      </c>
    </row>
    <row r="31" spans="1:19" s="73" customFormat="1" ht="111" x14ac:dyDescent="0.35">
      <c r="A31" s="84" t="s">
        <v>58</v>
      </c>
      <c r="B31" s="85" t="s">
        <v>71</v>
      </c>
      <c r="C31" s="87">
        <v>2024</v>
      </c>
      <c r="D31" s="81">
        <f>E31+E32</f>
        <v>8034240.0099999998</v>
      </c>
      <c r="E31" s="33">
        <v>1173540.01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77" t="s">
        <v>15</v>
      </c>
      <c r="M31" s="83" t="s">
        <v>14</v>
      </c>
    </row>
    <row r="32" spans="1:19" s="21" customFormat="1" ht="55.5" x14ac:dyDescent="0.35">
      <c r="A32" s="84"/>
      <c r="B32" s="86"/>
      <c r="C32" s="87"/>
      <c r="D32" s="82"/>
      <c r="E32" s="33">
        <v>6860700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77" t="s">
        <v>16</v>
      </c>
      <c r="M32" s="83"/>
    </row>
    <row r="33" spans="1:14" s="73" customFormat="1" ht="111" x14ac:dyDescent="0.35">
      <c r="A33" s="84" t="s">
        <v>59</v>
      </c>
      <c r="B33" s="85" t="s">
        <v>70</v>
      </c>
      <c r="C33" s="87">
        <v>2024</v>
      </c>
      <c r="D33" s="81">
        <f>E33+E34</f>
        <v>7307679.3700000001</v>
      </c>
      <c r="E33" s="33">
        <v>4168379.37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77" t="s">
        <v>15</v>
      </c>
      <c r="M33" s="83" t="s">
        <v>14</v>
      </c>
    </row>
    <row r="34" spans="1:14" s="21" customFormat="1" ht="55.5" x14ac:dyDescent="0.35">
      <c r="A34" s="84"/>
      <c r="B34" s="86"/>
      <c r="C34" s="87"/>
      <c r="D34" s="82"/>
      <c r="E34" s="33">
        <v>3139300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77" t="s">
        <v>16</v>
      </c>
      <c r="M34" s="83"/>
    </row>
    <row r="35" spans="1:14" s="21" customFormat="1" ht="194.25" x14ac:dyDescent="0.35">
      <c r="A35" s="67" t="s">
        <v>60</v>
      </c>
      <c r="B35" s="66" t="s">
        <v>53</v>
      </c>
      <c r="C35" s="68" t="s">
        <v>50</v>
      </c>
      <c r="D35" s="38">
        <f>E35+F35+G35+H35+I35+J35+K35</f>
        <v>2707108.4</v>
      </c>
      <c r="E35" s="39">
        <v>0</v>
      </c>
      <c r="F35" s="39">
        <v>400000</v>
      </c>
      <c r="G35" s="39">
        <v>419200</v>
      </c>
      <c r="H35" s="39">
        <v>439321.59999999998</v>
      </c>
      <c r="I35" s="39">
        <v>460409.04</v>
      </c>
      <c r="J35" s="39">
        <v>482508.67</v>
      </c>
      <c r="K35" s="39">
        <v>505669.09</v>
      </c>
      <c r="L35" s="66" t="s">
        <v>15</v>
      </c>
      <c r="M35" s="66" t="s">
        <v>31</v>
      </c>
      <c r="N35" s="37"/>
    </row>
    <row r="36" spans="1:14" s="21" customFormat="1" ht="111" x14ac:dyDescent="0.35">
      <c r="A36" s="123" t="s">
        <v>61</v>
      </c>
      <c r="B36" s="85" t="s">
        <v>38</v>
      </c>
      <c r="C36" s="121" t="s">
        <v>50</v>
      </c>
      <c r="D36" s="38">
        <f>E36+F36+G36+H36+I36+J36+K36</f>
        <v>3883885.4999999995</v>
      </c>
      <c r="E36" s="39">
        <v>500000</v>
      </c>
      <c r="F36" s="39">
        <v>500000</v>
      </c>
      <c r="G36" s="39">
        <v>524000</v>
      </c>
      <c r="H36" s="39">
        <v>549152</v>
      </c>
      <c r="I36" s="39">
        <v>575511.30000000005</v>
      </c>
      <c r="J36" s="39">
        <v>603135.84</v>
      </c>
      <c r="K36" s="39">
        <v>632086.36</v>
      </c>
      <c r="L36" s="66" t="s">
        <v>15</v>
      </c>
      <c r="M36" s="66" t="s">
        <v>32</v>
      </c>
    </row>
    <row r="37" spans="1:14" s="21" customFormat="1" ht="194.25" x14ac:dyDescent="0.35">
      <c r="A37" s="124"/>
      <c r="B37" s="86"/>
      <c r="C37" s="122"/>
      <c r="D37" s="38">
        <f>E37+F37+G37+H37+I37+J37+K37</f>
        <v>3500000</v>
      </c>
      <c r="E37" s="39">
        <v>500000</v>
      </c>
      <c r="F37" s="39">
        <v>500000</v>
      </c>
      <c r="G37" s="39">
        <v>500000</v>
      </c>
      <c r="H37" s="39">
        <v>500000</v>
      </c>
      <c r="I37" s="39">
        <v>500000</v>
      </c>
      <c r="J37" s="39">
        <v>500000</v>
      </c>
      <c r="K37" s="39">
        <v>500000</v>
      </c>
      <c r="L37" s="66" t="s">
        <v>15</v>
      </c>
      <c r="M37" s="66" t="s">
        <v>14</v>
      </c>
    </row>
    <row r="38" spans="1:14" s="21" customFormat="1" ht="111" x14ac:dyDescent="0.35">
      <c r="A38" s="123" t="s">
        <v>62</v>
      </c>
      <c r="B38" s="85" t="s">
        <v>37</v>
      </c>
      <c r="C38" s="121" t="s">
        <v>50</v>
      </c>
      <c r="D38" s="38">
        <f t="shared" ref="D38:D42" si="4">E38+F38+G38+H38+I38+J38+K38</f>
        <v>3883885.4999999995</v>
      </c>
      <c r="E38" s="39">
        <v>500000</v>
      </c>
      <c r="F38" s="39">
        <v>500000</v>
      </c>
      <c r="G38" s="39">
        <v>524000</v>
      </c>
      <c r="H38" s="39">
        <v>549152</v>
      </c>
      <c r="I38" s="39">
        <v>575511.30000000005</v>
      </c>
      <c r="J38" s="39">
        <v>603135.84</v>
      </c>
      <c r="K38" s="39">
        <v>632086.36</v>
      </c>
      <c r="L38" s="66" t="s">
        <v>15</v>
      </c>
      <c r="M38" s="66" t="s">
        <v>29</v>
      </c>
    </row>
    <row r="39" spans="1:14" s="21" customFormat="1" ht="194.25" x14ac:dyDescent="0.35">
      <c r="A39" s="124"/>
      <c r="B39" s="86"/>
      <c r="C39" s="122"/>
      <c r="D39" s="38">
        <f t="shared" si="4"/>
        <v>3500000</v>
      </c>
      <c r="E39" s="33">
        <v>500000</v>
      </c>
      <c r="F39" s="33">
        <v>500000</v>
      </c>
      <c r="G39" s="33">
        <v>500000</v>
      </c>
      <c r="H39" s="33">
        <v>500000</v>
      </c>
      <c r="I39" s="33">
        <v>500000</v>
      </c>
      <c r="J39" s="33">
        <v>500000</v>
      </c>
      <c r="K39" s="33">
        <v>500000</v>
      </c>
      <c r="L39" s="66" t="s">
        <v>15</v>
      </c>
      <c r="M39" s="66" t="s">
        <v>14</v>
      </c>
    </row>
    <row r="40" spans="1:14" s="21" customFormat="1" ht="194.25" x14ac:dyDescent="0.35">
      <c r="A40" s="67" t="s">
        <v>63</v>
      </c>
      <c r="B40" s="66" t="s">
        <v>40</v>
      </c>
      <c r="C40" s="68" t="s">
        <v>50</v>
      </c>
      <c r="D40" s="38">
        <f t="shared" si="4"/>
        <v>2330331.2999999998</v>
      </c>
      <c r="E40" s="33">
        <v>300000</v>
      </c>
      <c r="F40" s="33">
        <v>300000</v>
      </c>
      <c r="G40" s="33">
        <v>314400</v>
      </c>
      <c r="H40" s="33">
        <v>329491.20000000001</v>
      </c>
      <c r="I40" s="33">
        <v>345306.78</v>
      </c>
      <c r="J40" s="33">
        <v>361881.5</v>
      </c>
      <c r="K40" s="33">
        <v>379251.82</v>
      </c>
      <c r="L40" s="66" t="s">
        <v>15</v>
      </c>
      <c r="M40" s="66" t="s">
        <v>30</v>
      </c>
    </row>
    <row r="41" spans="1:14" s="21" customFormat="1" ht="166.5" x14ac:dyDescent="0.35">
      <c r="A41" s="67" t="s">
        <v>64</v>
      </c>
      <c r="B41" s="66" t="s">
        <v>54</v>
      </c>
      <c r="C41" s="68" t="s">
        <v>50</v>
      </c>
      <c r="D41" s="38">
        <f t="shared" si="4"/>
        <v>3383885.4999999995</v>
      </c>
      <c r="E41" s="33">
        <v>0</v>
      </c>
      <c r="F41" s="33">
        <v>500000</v>
      </c>
      <c r="G41" s="33">
        <v>524000</v>
      </c>
      <c r="H41" s="33">
        <v>549152</v>
      </c>
      <c r="I41" s="33">
        <v>575511.30000000005</v>
      </c>
      <c r="J41" s="33">
        <v>603135.84</v>
      </c>
      <c r="K41" s="33">
        <v>632086.36</v>
      </c>
      <c r="L41" s="66" t="s">
        <v>15</v>
      </c>
      <c r="M41" s="66" t="s">
        <v>32</v>
      </c>
    </row>
    <row r="42" spans="1:14" s="21" customFormat="1" ht="166.5" x14ac:dyDescent="0.35">
      <c r="A42" s="40" t="s">
        <v>65</v>
      </c>
      <c r="B42" s="51" t="s">
        <v>41</v>
      </c>
      <c r="C42" s="56" t="s">
        <v>50</v>
      </c>
      <c r="D42" s="38">
        <f t="shared" si="4"/>
        <v>3883885.4999999995</v>
      </c>
      <c r="E42" s="59">
        <v>500000</v>
      </c>
      <c r="F42" s="59">
        <v>500000</v>
      </c>
      <c r="G42" s="33">
        <v>524000</v>
      </c>
      <c r="H42" s="33">
        <v>549152</v>
      </c>
      <c r="I42" s="33">
        <v>575511.30000000005</v>
      </c>
      <c r="J42" s="33">
        <v>603135.84</v>
      </c>
      <c r="K42" s="33">
        <v>632086.36</v>
      </c>
      <c r="L42" s="51" t="s">
        <v>15</v>
      </c>
      <c r="M42" s="51" t="s">
        <v>39</v>
      </c>
    </row>
    <row r="43" spans="1:14" s="21" customFormat="1" ht="194.25" x14ac:dyDescent="0.35">
      <c r="A43" s="67" t="s">
        <v>66</v>
      </c>
      <c r="B43" s="66" t="s">
        <v>43</v>
      </c>
      <c r="C43" s="68" t="s">
        <v>50</v>
      </c>
      <c r="D43" s="38">
        <f>E43+F43+G43+H43+I43+J43+K43</f>
        <v>1603554.2000000002</v>
      </c>
      <c r="E43" s="33">
        <v>250000</v>
      </c>
      <c r="F43" s="33">
        <v>200000</v>
      </c>
      <c r="G43" s="33">
        <v>209600</v>
      </c>
      <c r="H43" s="33">
        <v>219660.79999999999</v>
      </c>
      <c r="I43" s="33">
        <v>230204.52</v>
      </c>
      <c r="J43" s="33">
        <v>241254.34</v>
      </c>
      <c r="K43" s="33">
        <v>252834.54</v>
      </c>
      <c r="L43" s="51" t="s">
        <v>15</v>
      </c>
      <c r="M43" s="66" t="s">
        <v>14</v>
      </c>
    </row>
    <row r="44" spans="1:14" s="21" customFormat="1" ht="111" x14ac:dyDescent="0.35">
      <c r="A44" s="67" t="s">
        <v>67</v>
      </c>
      <c r="B44" s="66" t="s">
        <v>42</v>
      </c>
      <c r="C44" s="68" t="s">
        <v>50</v>
      </c>
      <c r="D44" s="38">
        <f>E44+F44+G44+H44+I44+J44+K44</f>
        <v>1353554.2000000002</v>
      </c>
      <c r="E44" s="33">
        <v>0</v>
      </c>
      <c r="F44" s="33">
        <v>200000</v>
      </c>
      <c r="G44" s="33">
        <v>209600</v>
      </c>
      <c r="H44" s="33">
        <v>219660.79999999999</v>
      </c>
      <c r="I44" s="33">
        <v>230204.52</v>
      </c>
      <c r="J44" s="33">
        <v>241254.34</v>
      </c>
      <c r="K44" s="33">
        <v>252834.54</v>
      </c>
      <c r="L44" s="51" t="s">
        <v>15</v>
      </c>
      <c r="M44" s="66" t="s">
        <v>29</v>
      </c>
    </row>
    <row r="45" spans="1:14" s="21" customFormat="1" ht="111" x14ac:dyDescent="0.35">
      <c r="A45" s="123" t="s">
        <v>68</v>
      </c>
      <c r="B45" s="85" t="s">
        <v>55</v>
      </c>
      <c r="C45" s="121">
        <v>2024</v>
      </c>
      <c r="D45" s="81">
        <f>E45+E46</f>
        <v>146600850.67999998</v>
      </c>
      <c r="E45" s="33">
        <v>1466008.51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66" t="s">
        <v>15</v>
      </c>
      <c r="M45" s="85" t="s">
        <v>14</v>
      </c>
    </row>
    <row r="46" spans="1:14" s="21" customFormat="1" ht="55.5" x14ac:dyDescent="0.35">
      <c r="A46" s="124"/>
      <c r="B46" s="86"/>
      <c r="C46" s="122"/>
      <c r="D46" s="82"/>
      <c r="E46" s="33">
        <v>145134842.16999999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66" t="s">
        <v>16</v>
      </c>
      <c r="M46" s="86"/>
    </row>
    <row r="47" spans="1:14" s="21" customFormat="1" ht="194.25" x14ac:dyDescent="0.35">
      <c r="A47" s="67" t="s">
        <v>69</v>
      </c>
      <c r="B47" s="66" t="s">
        <v>51</v>
      </c>
      <c r="C47" s="68" t="s">
        <v>52</v>
      </c>
      <c r="D47" s="38">
        <f>E47+F47+G47+H47+I47+J47+K47</f>
        <v>4139445.9325900804</v>
      </c>
      <c r="E47" s="33">
        <v>1315653.52</v>
      </c>
      <c r="F47" s="33">
        <f>E47*1.048</f>
        <v>1378804.8889600001</v>
      </c>
      <c r="G47" s="33">
        <f>F47*1.048</f>
        <v>1444987.5236300803</v>
      </c>
      <c r="H47" s="33">
        <v>0</v>
      </c>
      <c r="I47" s="33">
        <v>0</v>
      </c>
      <c r="J47" s="33">
        <v>0</v>
      </c>
      <c r="K47" s="33">
        <v>0</v>
      </c>
      <c r="L47" s="66" t="s">
        <v>15</v>
      </c>
      <c r="M47" s="66" t="s">
        <v>14</v>
      </c>
    </row>
    <row r="48" spans="1:14" s="21" customFormat="1" ht="111" x14ac:dyDescent="0.35">
      <c r="A48" s="75" t="s">
        <v>73</v>
      </c>
      <c r="B48" s="74" t="s">
        <v>74</v>
      </c>
      <c r="C48" s="76">
        <v>2024</v>
      </c>
      <c r="D48" s="38">
        <f>E48+F48+G48+H48+I48+J48+K48</f>
        <v>500000</v>
      </c>
      <c r="E48" s="33">
        <v>500000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74" t="s">
        <v>15</v>
      </c>
      <c r="M48" s="74" t="s">
        <v>32</v>
      </c>
    </row>
    <row r="49" spans="1:13" s="21" customFormat="1" ht="193.5" customHeight="1" x14ac:dyDescent="0.35">
      <c r="A49" s="79" t="s">
        <v>75</v>
      </c>
      <c r="B49" s="78" t="s">
        <v>76</v>
      </c>
      <c r="C49" s="80">
        <v>2024</v>
      </c>
      <c r="D49" s="38">
        <f>E49+F49+G49+H49+I49+J49+K49</f>
        <v>385019.78</v>
      </c>
      <c r="E49" s="33">
        <v>385019.78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78" t="s">
        <v>15</v>
      </c>
      <c r="M49" s="78" t="s">
        <v>14</v>
      </c>
    </row>
    <row r="50" spans="1:13" s="21" customFormat="1" ht="27" x14ac:dyDescent="0.35">
      <c r="A50" s="127" t="s">
        <v>72</v>
      </c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9"/>
    </row>
    <row r="51" spans="1:13" s="21" customFormat="1" ht="189" x14ac:dyDescent="0.35">
      <c r="A51" s="41"/>
      <c r="B51" s="61" t="s">
        <v>33</v>
      </c>
      <c r="C51" s="42" t="s">
        <v>50</v>
      </c>
      <c r="D51" s="38">
        <f>E51+F51+G51+H51+I51+J51+K51</f>
        <v>32866138</v>
      </c>
      <c r="E51" s="38">
        <f>E52+E53+E54+E55+E56+E57+E60+E61+E62+E58+E59</f>
        <v>7572000</v>
      </c>
      <c r="F51" s="38">
        <f t="shared" ref="F51:K51" si="5">F52+F53+F54+F55+F56+F57+F60+F61+F62</f>
        <v>3737440</v>
      </c>
      <c r="G51" s="38">
        <f t="shared" si="5"/>
        <v>3916837.12</v>
      </c>
      <c r="H51" s="38">
        <f t="shared" si="5"/>
        <v>4104845.3000000003</v>
      </c>
      <c r="I51" s="38">
        <f t="shared" si="5"/>
        <v>4301877.879999999</v>
      </c>
      <c r="J51" s="38">
        <f t="shared" si="5"/>
        <v>4508368.03</v>
      </c>
      <c r="K51" s="38">
        <f t="shared" si="5"/>
        <v>4724769.669999999</v>
      </c>
      <c r="L51" s="61" t="s">
        <v>15</v>
      </c>
      <c r="M51" s="61" t="s">
        <v>14</v>
      </c>
    </row>
    <row r="52" spans="1:13" s="21" customFormat="1" ht="167.25" thickBot="1" x14ac:dyDescent="0.4">
      <c r="A52" s="22" t="s">
        <v>49</v>
      </c>
      <c r="B52" s="43" t="s">
        <v>36</v>
      </c>
      <c r="C52" s="131" t="s">
        <v>50</v>
      </c>
      <c r="D52" s="38">
        <f t="shared" ref="D52:D62" si="6">E52+F52+G52+H52+I52+J52+K52</f>
        <v>8253697.7599999998</v>
      </c>
      <c r="E52" s="33">
        <v>1232000</v>
      </c>
      <c r="F52" s="33">
        <v>1037520</v>
      </c>
      <c r="G52" s="33">
        <v>1087320.96</v>
      </c>
      <c r="H52" s="33">
        <v>1139512.3700000001</v>
      </c>
      <c r="I52" s="33">
        <v>1194208.96</v>
      </c>
      <c r="J52" s="33">
        <v>1251530.99</v>
      </c>
      <c r="K52" s="33">
        <v>1311604.48</v>
      </c>
      <c r="L52" s="78" t="s">
        <v>15</v>
      </c>
      <c r="M52" s="78" t="s">
        <v>14</v>
      </c>
    </row>
    <row r="53" spans="1:13" s="21" customFormat="1" ht="195" thickBot="1" x14ac:dyDescent="0.4">
      <c r="A53" s="22" t="s">
        <v>58</v>
      </c>
      <c r="B53" s="30" t="s">
        <v>18</v>
      </c>
      <c r="C53" s="35" t="s">
        <v>50</v>
      </c>
      <c r="D53" s="38">
        <f t="shared" si="6"/>
        <v>8011697.7599999998</v>
      </c>
      <c r="E53" s="33">
        <v>990000</v>
      </c>
      <c r="F53" s="33">
        <v>1037520</v>
      </c>
      <c r="G53" s="33">
        <v>1087320.96</v>
      </c>
      <c r="H53" s="33">
        <v>1139512.3700000001</v>
      </c>
      <c r="I53" s="33">
        <v>1194208.96</v>
      </c>
      <c r="J53" s="33">
        <v>1251530.99</v>
      </c>
      <c r="K53" s="33">
        <v>1311604.48</v>
      </c>
      <c r="L53" s="30" t="s">
        <v>15</v>
      </c>
      <c r="M53" s="30" t="s">
        <v>14</v>
      </c>
    </row>
    <row r="54" spans="1:13" s="21" customFormat="1" ht="195" thickBot="1" x14ac:dyDescent="0.4">
      <c r="A54" s="53" t="s">
        <v>59</v>
      </c>
      <c r="B54" s="51" t="s">
        <v>19</v>
      </c>
      <c r="C54" s="55" t="s">
        <v>50</v>
      </c>
      <c r="D54" s="38">
        <f t="shared" si="6"/>
        <v>5570205.5900000008</v>
      </c>
      <c r="E54" s="29">
        <v>960000</v>
      </c>
      <c r="F54" s="29">
        <v>681200</v>
      </c>
      <c r="G54" s="29">
        <v>713897.6</v>
      </c>
      <c r="H54" s="29">
        <v>748164.68</v>
      </c>
      <c r="I54" s="29">
        <v>784076.59</v>
      </c>
      <c r="J54" s="29">
        <v>821712.27</v>
      </c>
      <c r="K54" s="29">
        <v>861154.45</v>
      </c>
      <c r="L54" s="30" t="s">
        <v>15</v>
      </c>
      <c r="M54" s="31" t="s">
        <v>14</v>
      </c>
    </row>
    <row r="55" spans="1:13" s="21" customFormat="1" ht="194.25" x14ac:dyDescent="0.35">
      <c r="A55" s="22" t="s">
        <v>60</v>
      </c>
      <c r="B55" s="30" t="s">
        <v>56</v>
      </c>
      <c r="C55" s="35" t="s">
        <v>50</v>
      </c>
      <c r="D55" s="38">
        <f>E55+F55+G55+H55+I55+J55+K55</f>
        <v>5810205.5900000008</v>
      </c>
      <c r="E55" s="29">
        <v>1200000</v>
      </c>
      <c r="F55" s="29">
        <v>681200</v>
      </c>
      <c r="G55" s="29">
        <v>713897.6</v>
      </c>
      <c r="H55" s="29">
        <v>748164.68</v>
      </c>
      <c r="I55" s="29">
        <v>784076.59</v>
      </c>
      <c r="J55" s="29">
        <v>821712.27</v>
      </c>
      <c r="K55" s="29">
        <v>861154.45</v>
      </c>
      <c r="L55" s="30" t="s">
        <v>15</v>
      </c>
      <c r="M55" s="30" t="s">
        <v>14</v>
      </c>
    </row>
    <row r="56" spans="1:13" s="21" customFormat="1" ht="194.25" x14ac:dyDescent="0.35">
      <c r="A56" s="53" t="s">
        <v>61</v>
      </c>
      <c r="B56" s="66" t="s">
        <v>46</v>
      </c>
      <c r="C56" s="65">
        <v>2024</v>
      </c>
      <c r="D56" s="38">
        <f t="shared" si="6"/>
        <v>1300000</v>
      </c>
      <c r="E56" s="59">
        <v>1300000</v>
      </c>
      <c r="F56" s="59">
        <v>0</v>
      </c>
      <c r="G56" s="59">
        <v>0</v>
      </c>
      <c r="H56" s="59">
        <v>0</v>
      </c>
      <c r="I56" s="59">
        <v>0</v>
      </c>
      <c r="J56" s="59">
        <v>0</v>
      </c>
      <c r="K56" s="59">
        <v>0</v>
      </c>
      <c r="L56" s="66" t="s">
        <v>15</v>
      </c>
      <c r="M56" s="66" t="s">
        <v>14</v>
      </c>
    </row>
    <row r="57" spans="1:13" s="21" customFormat="1" ht="194.25" x14ac:dyDescent="0.35">
      <c r="A57" s="22" t="s">
        <v>62</v>
      </c>
      <c r="B57" s="66" t="s">
        <v>47</v>
      </c>
      <c r="C57" s="68">
        <v>2024</v>
      </c>
      <c r="D57" s="38">
        <f t="shared" si="6"/>
        <v>800000</v>
      </c>
      <c r="E57" s="33">
        <v>800000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66" t="s">
        <v>15</v>
      </c>
      <c r="M57" s="66" t="s">
        <v>14</v>
      </c>
    </row>
    <row r="58" spans="1:13" s="21" customFormat="1" ht="111" x14ac:dyDescent="0.35">
      <c r="A58" s="88" t="s">
        <v>63</v>
      </c>
      <c r="B58" s="85" t="s">
        <v>45</v>
      </c>
      <c r="C58" s="121" t="s">
        <v>50</v>
      </c>
      <c r="D58" s="38">
        <f t="shared" si="6"/>
        <v>300000</v>
      </c>
      <c r="E58" s="33">
        <v>300000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66" t="s">
        <v>15</v>
      </c>
      <c r="M58" s="51" t="s">
        <v>32</v>
      </c>
    </row>
    <row r="59" spans="1:13" s="21" customFormat="1" ht="111" x14ac:dyDescent="0.35">
      <c r="A59" s="130"/>
      <c r="B59" s="109"/>
      <c r="C59" s="100"/>
      <c r="D59" s="38">
        <f t="shared" si="6"/>
        <v>490000</v>
      </c>
      <c r="E59" s="33">
        <v>490000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66" t="s">
        <v>15</v>
      </c>
      <c r="M59" s="51" t="s">
        <v>29</v>
      </c>
    </row>
    <row r="60" spans="1:13" s="21" customFormat="1" ht="111" x14ac:dyDescent="0.35">
      <c r="A60" s="130"/>
      <c r="B60" s="109"/>
      <c r="C60" s="100"/>
      <c r="D60" s="38">
        <f>E60+F60+G60+H60+I60+J60+K60</f>
        <v>776777.10000000009</v>
      </c>
      <c r="E60" s="33">
        <v>100000</v>
      </c>
      <c r="F60" s="33">
        <v>100000</v>
      </c>
      <c r="G60" s="33">
        <v>104800</v>
      </c>
      <c r="H60" s="33">
        <v>109830.39999999999</v>
      </c>
      <c r="I60" s="33">
        <v>115102.26</v>
      </c>
      <c r="J60" s="33">
        <v>120627.17</v>
      </c>
      <c r="K60" s="33">
        <v>126417.27</v>
      </c>
      <c r="L60" s="66" t="s">
        <v>15</v>
      </c>
      <c r="M60" s="51" t="s">
        <v>30</v>
      </c>
    </row>
    <row r="61" spans="1:13" s="21" customFormat="1" ht="111" x14ac:dyDescent="0.35">
      <c r="A61" s="130"/>
      <c r="B61" s="109"/>
      <c r="C61" s="100"/>
      <c r="D61" s="38">
        <f t="shared" si="6"/>
        <v>776777.10000000009</v>
      </c>
      <c r="E61" s="33">
        <v>100000</v>
      </c>
      <c r="F61" s="33">
        <v>100000</v>
      </c>
      <c r="G61" s="33">
        <v>104800</v>
      </c>
      <c r="H61" s="33">
        <v>109830.39999999999</v>
      </c>
      <c r="I61" s="33">
        <v>115102.26</v>
      </c>
      <c r="J61" s="33">
        <v>120627.17</v>
      </c>
      <c r="K61" s="33">
        <v>126417.27</v>
      </c>
      <c r="L61" s="66" t="s">
        <v>15</v>
      </c>
      <c r="M61" s="51" t="s">
        <v>31</v>
      </c>
    </row>
    <row r="62" spans="1:13" s="21" customFormat="1" ht="111" x14ac:dyDescent="0.35">
      <c r="A62" s="89"/>
      <c r="B62" s="86"/>
      <c r="C62" s="122"/>
      <c r="D62" s="38">
        <f t="shared" si="6"/>
        <v>776777.10000000009</v>
      </c>
      <c r="E62" s="33">
        <v>100000</v>
      </c>
      <c r="F62" s="33">
        <v>100000</v>
      </c>
      <c r="G62" s="33">
        <v>104800</v>
      </c>
      <c r="H62" s="33">
        <v>109830.39999999999</v>
      </c>
      <c r="I62" s="33">
        <v>115102.26</v>
      </c>
      <c r="J62" s="33">
        <v>120627.17</v>
      </c>
      <c r="K62" s="33">
        <v>126417.27</v>
      </c>
      <c r="L62" s="66" t="s">
        <v>15</v>
      </c>
      <c r="M62" s="51" t="s">
        <v>39</v>
      </c>
    </row>
    <row r="63" spans="1:13" s="21" customFormat="1" ht="27.75" x14ac:dyDescent="0.35">
      <c r="A63" s="22"/>
      <c r="B63" s="44" t="s">
        <v>6</v>
      </c>
      <c r="C63" s="125"/>
      <c r="D63" s="81">
        <f>D65+D66</f>
        <v>394165176.50259006</v>
      </c>
      <c r="E63" s="117">
        <f>E65+E66</f>
        <v>191021090.31</v>
      </c>
      <c r="F63" s="117">
        <f t="shared" ref="F63:K63" si="7">F65+F66</f>
        <v>32640242.63896</v>
      </c>
      <c r="G63" s="117">
        <f t="shared" si="7"/>
        <v>43797630.283630081</v>
      </c>
      <c r="H63" s="117">
        <f t="shared" si="7"/>
        <v>30969444.199999999</v>
      </c>
      <c r="I63" s="117">
        <f t="shared" si="7"/>
        <v>31426063.149999999</v>
      </c>
      <c r="J63" s="117">
        <f t="shared" si="7"/>
        <v>31904599.77</v>
      </c>
      <c r="K63" s="117">
        <f t="shared" si="7"/>
        <v>32406106.150000002</v>
      </c>
      <c r="L63" s="119"/>
      <c r="M63" s="119"/>
    </row>
    <row r="64" spans="1:13" s="21" customFormat="1" ht="27.75" x14ac:dyDescent="0.35">
      <c r="A64" s="22"/>
      <c r="B64" s="43" t="s">
        <v>9</v>
      </c>
      <c r="C64" s="126"/>
      <c r="D64" s="82"/>
      <c r="E64" s="118"/>
      <c r="F64" s="118"/>
      <c r="G64" s="118"/>
      <c r="H64" s="118"/>
      <c r="I64" s="118"/>
      <c r="J64" s="118"/>
      <c r="K64" s="118"/>
      <c r="L64" s="120"/>
      <c r="M64" s="120"/>
    </row>
    <row r="65" spans="1:13" s="21" customFormat="1" ht="55.5" x14ac:dyDescent="0.35">
      <c r="A65" s="22"/>
      <c r="B65" s="45" t="s">
        <v>15</v>
      </c>
      <c r="C65" s="68"/>
      <c r="D65" s="38">
        <f>E65+F65+G65+H65+I65+J65+K65</f>
        <v>239030334.3325901</v>
      </c>
      <c r="E65" s="39">
        <f>E16+E28+E51</f>
        <v>35886248.140000001</v>
      </c>
      <c r="F65" s="39">
        <f t="shared" ref="F65:K65" si="8">F16+F28+F51</f>
        <v>32640242.63896</v>
      </c>
      <c r="G65" s="39">
        <f t="shared" si="8"/>
        <v>43797630.283630081</v>
      </c>
      <c r="H65" s="39">
        <f t="shared" si="8"/>
        <v>30969444.199999999</v>
      </c>
      <c r="I65" s="39">
        <f t="shared" si="8"/>
        <v>31426063.149999999</v>
      </c>
      <c r="J65" s="39">
        <f t="shared" si="8"/>
        <v>31904599.77</v>
      </c>
      <c r="K65" s="39">
        <f t="shared" si="8"/>
        <v>32406106.150000002</v>
      </c>
      <c r="L65" s="43"/>
      <c r="M65" s="66"/>
    </row>
    <row r="66" spans="1:13" s="21" customFormat="1" ht="27.75" x14ac:dyDescent="0.35">
      <c r="A66" s="22"/>
      <c r="B66" s="45" t="s">
        <v>16</v>
      </c>
      <c r="C66" s="68"/>
      <c r="D66" s="38">
        <f>E66+F66+G66+H66+I66+J66+K66</f>
        <v>155134842.16999999</v>
      </c>
      <c r="E66" s="39">
        <f>E29</f>
        <v>155134842.16999999</v>
      </c>
      <c r="F66" s="39">
        <f t="shared" ref="F66:K66" si="9">F29</f>
        <v>0</v>
      </c>
      <c r="G66" s="39">
        <f t="shared" si="9"/>
        <v>0</v>
      </c>
      <c r="H66" s="39">
        <f t="shared" si="9"/>
        <v>0</v>
      </c>
      <c r="I66" s="39">
        <f t="shared" si="9"/>
        <v>0</v>
      </c>
      <c r="J66" s="39">
        <f t="shared" si="9"/>
        <v>0</v>
      </c>
      <c r="K66" s="39">
        <f t="shared" si="9"/>
        <v>0</v>
      </c>
      <c r="L66" s="43"/>
      <c r="M66" s="66"/>
    </row>
    <row r="67" spans="1:13" s="21" customFormat="1" ht="27.75" x14ac:dyDescent="0.4">
      <c r="A67" s="26"/>
      <c r="C67" s="46"/>
      <c r="D67" s="47"/>
      <c r="E67" s="48"/>
      <c r="F67" s="48"/>
      <c r="G67" s="48"/>
      <c r="H67" s="48"/>
      <c r="I67" s="48"/>
      <c r="J67" s="48"/>
      <c r="K67" s="48"/>
      <c r="L67" s="49"/>
      <c r="M67" s="49"/>
    </row>
  </sheetData>
  <mergeCells count="62">
    <mergeCell ref="D45:D46"/>
    <mergeCell ref="B58:B62"/>
    <mergeCell ref="A58:A62"/>
    <mergeCell ref="C58:C62"/>
    <mergeCell ref="A36:A37"/>
    <mergeCell ref="F63:F64"/>
    <mergeCell ref="B36:B37"/>
    <mergeCell ref="C36:C37"/>
    <mergeCell ref="A45:A46"/>
    <mergeCell ref="B45:B46"/>
    <mergeCell ref="C45:C46"/>
    <mergeCell ref="C63:C64"/>
    <mergeCell ref="A38:A39"/>
    <mergeCell ref="D63:D64"/>
    <mergeCell ref="B38:B39"/>
    <mergeCell ref="C38:C39"/>
    <mergeCell ref="A50:M50"/>
    <mergeCell ref="E63:E64"/>
    <mergeCell ref="M63:M64"/>
    <mergeCell ref="K63:K64"/>
    <mergeCell ref="H63:H64"/>
    <mergeCell ref="I63:I64"/>
    <mergeCell ref="J63:J64"/>
    <mergeCell ref="G63:G64"/>
    <mergeCell ref="L63:L64"/>
    <mergeCell ref="M45:M46"/>
    <mergeCell ref="L2:M2"/>
    <mergeCell ref="L3:M3"/>
    <mergeCell ref="L5:M5"/>
    <mergeCell ref="A8:M8"/>
    <mergeCell ref="A9:M9"/>
    <mergeCell ref="L4:M4"/>
    <mergeCell ref="C17:C18"/>
    <mergeCell ref="B31:B32"/>
    <mergeCell ref="C19:C20"/>
    <mergeCell ref="B17:B18"/>
    <mergeCell ref="L12:L13"/>
    <mergeCell ref="D12:D13"/>
    <mergeCell ref="A15:M15"/>
    <mergeCell ref="A27:M27"/>
    <mergeCell ref="A17:A18"/>
    <mergeCell ref="A19:A20"/>
    <mergeCell ref="B19:B20"/>
    <mergeCell ref="M28:M29"/>
    <mergeCell ref="A28:A29"/>
    <mergeCell ref="B28:B29"/>
    <mergeCell ref="C28:C29"/>
    <mergeCell ref="M12:M13"/>
    <mergeCell ref="A12:A13"/>
    <mergeCell ref="B12:B13"/>
    <mergeCell ref="C12:C13"/>
    <mergeCell ref="A10:M10"/>
    <mergeCell ref="E12:K12"/>
    <mergeCell ref="D33:D34"/>
    <mergeCell ref="M33:M34"/>
    <mergeCell ref="A31:A32"/>
    <mergeCell ref="M31:M32"/>
    <mergeCell ref="A33:A34"/>
    <mergeCell ref="B33:B34"/>
    <mergeCell ref="C33:C34"/>
    <mergeCell ref="C31:C32"/>
    <mergeCell ref="D31:D32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34" fitToHeight="0" orientation="landscape" r:id="rId1"/>
  <headerFooter alignWithMargins="0"/>
  <rowBreaks count="3" manualBreakCount="3">
    <brk id="22" max="12" man="1"/>
    <brk id="34" max="12" man="1"/>
    <brk id="4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I15" sqref="I15"/>
    </sheetView>
  </sheetViews>
  <sheetFormatPr defaultRowHeight="12.75" x14ac:dyDescent="0.2"/>
  <cols>
    <col min="1" max="1" width="13.42578125" bestFit="1" customWidth="1"/>
    <col min="9" max="9" width="15.42578125" customWidth="1"/>
    <col min="10" max="10" width="13.5703125" customWidth="1"/>
  </cols>
  <sheetData>
    <row r="1" spans="1:10" ht="15.75" x14ac:dyDescent="0.2">
      <c r="A1" s="5">
        <v>0</v>
      </c>
    </row>
    <row r="2" spans="1:10" ht="15.75" x14ac:dyDescent="0.2">
      <c r="A2" s="5">
        <v>751140</v>
      </c>
    </row>
    <row r="3" spans="1:10" ht="15.75" x14ac:dyDescent="0.2">
      <c r="A3" s="5">
        <v>866700</v>
      </c>
    </row>
    <row r="4" spans="1:10" ht="15.75" x14ac:dyDescent="0.2">
      <c r="A4" s="4">
        <v>611880</v>
      </c>
    </row>
    <row r="5" spans="1:10" ht="15.75" x14ac:dyDescent="0.2">
      <c r="A5" s="4">
        <v>25000</v>
      </c>
    </row>
    <row r="6" spans="1:10" ht="15.75" x14ac:dyDescent="0.2">
      <c r="A6" s="5">
        <v>524880</v>
      </c>
    </row>
    <row r="7" spans="1:10" ht="15.75" x14ac:dyDescent="0.2">
      <c r="A7" s="5">
        <v>0</v>
      </c>
      <c r="I7">
        <v>8560848.1500000004</v>
      </c>
      <c r="J7">
        <v>1912190.34</v>
      </c>
    </row>
    <row r="8" spans="1:10" ht="15.75" x14ac:dyDescent="0.2">
      <c r="A8" s="5">
        <v>0</v>
      </c>
      <c r="J8">
        <v>102870</v>
      </c>
    </row>
    <row r="9" spans="1:10" ht="15.75" x14ac:dyDescent="0.2">
      <c r="A9" s="4">
        <v>0</v>
      </c>
      <c r="J9">
        <v>228036</v>
      </c>
    </row>
    <row r="10" spans="1:10" ht="15.75" x14ac:dyDescent="0.2">
      <c r="A10" s="4">
        <v>0</v>
      </c>
      <c r="J10">
        <v>80092</v>
      </c>
    </row>
    <row r="11" spans="1:10" ht="15.75" x14ac:dyDescent="0.2">
      <c r="A11" s="4">
        <v>0</v>
      </c>
    </row>
    <row r="12" spans="1:10" ht="15.75" x14ac:dyDescent="0.2">
      <c r="A12" s="4">
        <v>0</v>
      </c>
    </row>
    <row r="13" spans="1:10" ht="15.75" x14ac:dyDescent="0.2">
      <c r="A13" s="5">
        <v>250000</v>
      </c>
      <c r="I13">
        <f>I7-J7-J8-J9-J10</f>
        <v>6237659.8100000005</v>
      </c>
    </row>
    <row r="14" spans="1:10" ht="15.75" x14ac:dyDescent="0.2">
      <c r="A14" s="5">
        <v>300000</v>
      </c>
      <c r="I14">
        <f>I13+J7+J9+J10</f>
        <v>8457978.1500000004</v>
      </c>
    </row>
    <row r="15" spans="1:10" ht="15.75" x14ac:dyDescent="0.2">
      <c r="A15" s="5">
        <v>200000</v>
      </c>
    </row>
    <row r="16" spans="1:10" ht="15.75" x14ac:dyDescent="0.2">
      <c r="A16" s="5">
        <v>150000</v>
      </c>
    </row>
    <row r="18" spans="1:1" x14ac:dyDescent="0.2">
      <c r="A18" s="6">
        <f>SUM(A1:A17)</f>
        <v>3679600</v>
      </c>
    </row>
    <row r="24" spans="1:1" x14ac:dyDescent="0.2">
      <c r="A24" s="7">
        <f>3567600-A18</f>
        <v>-112000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2024-08-08T01:47:57Z</cp:lastPrinted>
  <dcterms:created xsi:type="dcterms:W3CDTF">2015-07-13T04:04:48Z</dcterms:created>
  <dcterms:modified xsi:type="dcterms:W3CDTF">2024-08-08T01:48:49Z</dcterms:modified>
</cp:coreProperties>
</file>