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420" windowWidth="15195" windowHeight="8400"/>
  </bookViews>
  <sheets>
    <sheet name="Лист1" sheetId="1" r:id="rId1"/>
    <sheet name="Лист2" sheetId="312" r:id="rId2"/>
    <sheet name="Лист3" sheetId="6920" r:id="rId3"/>
  </sheets>
  <calcPr calcId="152511"/>
</workbook>
</file>

<file path=xl/calcChain.xml><?xml version="1.0" encoding="utf-8"?>
<calcChain xmlns="http://schemas.openxmlformats.org/spreadsheetml/2006/main">
  <c r="C90" i="1" l="1"/>
  <c r="C101" i="1"/>
  <c r="E90" i="1"/>
  <c r="D90" i="1"/>
  <c r="C114" i="1"/>
  <c r="E28" i="1"/>
  <c r="E101" i="1"/>
  <c r="D101" i="1"/>
  <c r="E112" i="1"/>
  <c r="D112" i="1"/>
  <c r="C112" i="1"/>
  <c r="E93" i="1"/>
  <c r="E89" i="1" s="1"/>
  <c r="E88" i="1" s="1"/>
  <c r="D93" i="1"/>
  <c r="C93" i="1"/>
  <c r="C89" i="1"/>
  <c r="D84" i="1"/>
  <c r="E84" i="1"/>
  <c r="D75" i="1"/>
  <c r="D74" i="1"/>
  <c r="E75" i="1"/>
  <c r="E74" i="1"/>
  <c r="D63" i="1"/>
  <c r="E63" i="1"/>
  <c r="D61" i="1"/>
  <c r="E61" i="1"/>
  <c r="D59" i="1"/>
  <c r="E59" i="1"/>
  <c r="D57" i="1"/>
  <c r="E57" i="1"/>
  <c r="D55" i="1"/>
  <c r="D54" i="1"/>
  <c r="D53" i="1" s="1"/>
  <c r="E55" i="1"/>
  <c r="D51" i="1"/>
  <c r="E51" i="1"/>
  <c r="D49" i="1"/>
  <c r="D48" i="1"/>
  <c r="E49" i="1"/>
  <c r="E48" i="1"/>
  <c r="D45" i="1"/>
  <c r="E45" i="1"/>
  <c r="D43" i="1"/>
  <c r="E43" i="1"/>
  <c r="D40" i="1"/>
  <c r="E40" i="1"/>
  <c r="D38" i="1"/>
  <c r="E38" i="1"/>
  <c r="D36" i="1"/>
  <c r="E36" i="1"/>
  <c r="D78" i="1"/>
  <c r="D77" i="1"/>
  <c r="E78" i="1"/>
  <c r="D72" i="1"/>
  <c r="E72" i="1"/>
  <c r="D66" i="1"/>
  <c r="D65" i="1" s="1"/>
  <c r="E66" i="1"/>
  <c r="E65" i="1" s="1"/>
  <c r="D33" i="1"/>
  <c r="E33" i="1"/>
  <c r="D28" i="1"/>
  <c r="D27" i="1" s="1"/>
  <c r="E27" i="1"/>
  <c r="D22" i="1"/>
  <c r="D21" i="1" s="1"/>
  <c r="D20" i="1" s="1"/>
  <c r="D117" i="1" s="1"/>
  <c r="E22" i="1"/>
  <c r="E21" i="1"/>
  <c r="C33" i="1"/>
  <c r="C84" i="1"/>
  <c r="C78" i="1"/>
  <c r="C75" i="1"/>
  <c r="C74" i="1"/>
  <c r="C69" i="1"/>
  <c r="C66" i="1"/>
  <c r="C65" i="1"/>
  <c r="C55" i="1"/>
  <c r="C61" i="1"/>
  <c r="C51" i="1"/>
  <c r="C45" i="1"/>
  <c r="C43" i="1"/>
  <c r="C22" i="1"/>
  <c r="C21" i="1"/>
  <c r="C59" i="1"/>
  <c r="C40" i="1"/>
  <c r="C38" i="1"/>
  <c r="C57" i="1"/>
  <c r="C36" i="1"/>
  <c r="C49" i="1"/>
  <c r="C48" i="1" s="1"/>
  <c r="C20" i="1" s="1"/>
  <c r="C63" i="1"/>
  <c r="C72" i="1"/>
  <c r="C28" i="1"/>
  <c r="C27" i="1"/>
  <c r="G17" i="312"/>
  <c r="F17" i="312"/>
  <c r="D6" i="312"/>
  <c r="D7" i="312"/>
  <c r="D8" i="312"/>
  <c r="D16" i="312" s="1"/>
  <c r="D18" i="312" s="1"/>
  <c r="D9" i="312"/>
  <c r="D10" i="312"/>
  <c r="D11" i="312"/>
  <c r="D12" i="312"/>
  <c r="D13" i="312"/>
  <c r="D14" i="312"/>
  <c r="D15" i="312"/>
  <c r="D17" i="312"/>
  <c r="E9" i="312" s="1"/>
  <c r="D89" i="1"/>
  <c r="D88" i="1"/>
  <c r="C42" i="1"/>
  <c r="E42" i="1"/>
  <c r="E54" i="1"/>
  <c r="E53" i="1" s="1"/>
  <c r="E77" i="1"/>
  <c r="E32" i="1"/>
  <c r="D32" i="1"/>
  <c r="E15" i="312"/>
  <c r="F15" i="312" s="1"/>
  <c r="C54" i="1"/>
  <c r="C53" i="1"/>
  <c r="C32" i="1"/>
  <c r="C77" i="1"/>
  <c r="D42" i="1"/>
  <c r="C88" i="1"/>
  <c r="C117" i="1" s="1"/>
  <c r="E11" i="312"/>
  <c r="F11" i="312" s="1"/>
  <c r="G9" i="312" l="1"/>
  <c r="F9" i="312"/>
  <c r="E20" i="1"/>
  <c r="E117" i="1" s="1"/>
  <c r="G11" i="312"/>
  <c r="E6" i="312"/>
  <c r="E12" i="312"/>
  <c r="G15" i="312"/>
  <c r="E7" i="312"/>
  <c r="E13" i="312"/>
  <c r="E10" i="312"/>
  <c r="E14" i="312"/>
  <c r="E8" i="312"/>
  <c r="G7" i="312" l="1"/>
  <c r="F7" i="312"/>
  <c r="G10" i="312"/>
  <c r="F10" i="312"/>
  <c r="G8" i="312"/>
  <c r="F8" i="312"/>
  <c r="F14" i="312"/>
  <c r="G14" i="312"/>
  <c r="G12" i="312"/>
  <c r="F12" i="312"/>
  <c r="G13" i="312"/>
  <c r="F13" i="312"/>
  <c r="F6" i="312"/>
  <c r="E16" i="312"/>
  <c r="E18" i="312" s="1"/>
  <c r="G6" i="312"/>
  <c r="G16" i="312" l="1"/>
  <c r="G18" i="312" s="1"/>
  <c r="F16" i="312"/>
  <c r="F18" i="312" s="1"/>
</calcChain>
</file>

<file path=xl/sharedStrings.xml><?xml version="1.0" encoding="utf-8"?>
<sst xmlns="http://schemas.openxmlformats.org/spreadsheetml/2006/main" count="233" uniqueCount="228">
  <si>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</si>
  <si>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</si>
  <si>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</si>
  <si>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</si>
  <si>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</si>
  <si>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</si>
  <si>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</si>
  <si>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</si>
  <si>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</si>
  <si>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</si>
  <si>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</si>
  <si>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</si>
  <si>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</si>
  <si>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</si>
  <si>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</si>
  <si>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</si>
  <si>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</si>
  <si>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</si>
  <si>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</si>
  <si>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</si>
  <si>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1 05 02000 02 0000 110</t>
  </si>
  <si>
    <t>Единый налог на вмененный доход для отдельных видов деятельности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</si>
  <si>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</si>
  <si>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</si>
  <si>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</si>
  <si>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</si>
  <si>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</si>
  <si>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</si>
  <si>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1 11 09045 05 0000 120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</si>
  <si>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</si>
  <si>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</si>
  <si>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</si>
  <si>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</si>
  <si>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</si>
  <si>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</si>
  <si>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</si>
  <si>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</si>
  <si>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Наименование </t>
  </si>
  <si>
    <t>1 01 02010 01 0000 110</t>
  </si>
  <si>
    <t>1 05 02010 02 0000 110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</si>
  <si>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</si>
  <si>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</si>
  <si>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</si>
  <si>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</si>
  <si>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</si>
  <si>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</si>
  <si>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</si>
  <si>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</si>
  <si>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</si>
  <si>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</si>
  <si>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</si>
  <si>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</si>
  <si>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</si>
  <si>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</si>
  <si>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</si>
  <si>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</si>
  <si>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</si>
  <si>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</si>
  <si>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</si>
  <si>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</si>
  <si>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</si>
  <si>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</si>
  <si>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</si>
  <si>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</si>
  <si>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</si>
  <si>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</si>
  <si>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</si>
  <si>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</si>
  <si>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</si>
  <si>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</si>
  <si>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</si>
  <si>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</si>
  <si>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</si>
  <si>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</si>
  <si>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</si>
  <si>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</si>
  <si>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</si>
  <si>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</si>
  <si>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</si>
  <si>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</si>
  <si>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</si>
  <si>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</si>
  <si>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</si>
  <si>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</si>
  <si>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</si>
  <si>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</si>
  <si>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</si>
  <si>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</si>
  <si>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</si>
  <si>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</si>
  <si>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</si>
  <si>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</si>
  <si>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</si>
  <si>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</si>
  <si>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</si>
  <si>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</si>
  <si>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</si>
  <si>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</si>
  <si>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</si>
  <si>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</si>
  <si>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</si>
  <si>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</si>
  <si>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</si>
  <si>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</si>
  <si>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</si>
  <si>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</si>
  <si>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</si>
  <si>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</si>
  <si>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</si>
  <si>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</si>
  <si>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</si>
  <si>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</si>
  <si>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</si>
  <si>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</si>
  <si>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</si>
  <si>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</si>
  <si>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</si>
  <si>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</si>
  <si>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</si>
  <si>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</si>
  <si>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</si>
  <si>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</si>
  <si>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</si>
  <si>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</si>
  <si>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</si>
  <si>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</si>
  <si>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</si>
  <si>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</si>
  <si>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</si>
  <si>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</si>
  <si>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</si>
  <si>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</si>
  <si>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</si>
  <si>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</si>
  <si>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</si>
  <si>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</si>
  <si>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</si>
  <si>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</si>
  <si>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</si>
  <si>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</si>
  <si>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</si>
  <si>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</si>
  <si>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</si>
  <si>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</si>
  <si>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</si>
  <si>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</si>
  <si>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</si>
  <si>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</si>
  <si>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</si>
  <si>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</si>
  <si>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</si>
  <si>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</si>
  <si>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</si>
  <si>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</si>
  <si>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</si>
  <si>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</si>
  <si>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</si>
  <si>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</si>
  <si>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</si>
  <si>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</si>
  <si>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</si>
  <si>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</si>
  <si>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</si>
  <si>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</si>
  <si>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</si>
  <si>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</si>
  <si>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</si>
  <si>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</si>
  <si>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</si>
  <si>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</si>
  <si>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</si>
  <si>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</si>
  <si>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</si>
  <si>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</si>
  <si>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</si>
  <si>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</si>
  <si>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</si>
  <si>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</si>
  <si>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</si>
  <si>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</si>
  <si>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</si>
  <si>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</si>
  <si>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</si>
  <si>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</si>
  <si>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</si>
  <si>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</si>
  <si>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</si>
  <si>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</si>
  <si>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</si>
  <si>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</si>
  <si>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</si>
  <si>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</si>
  <si>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</si>
  <si>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</si>
  <si>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</si>
  <si>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2 02 35469 14 0000 150</t>
  </si>
  <si>
    <t>Субвенции бюджетам муниципальных округов на проведение Всероссийской переписи населения 2020 года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</si>
  <si>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</si>
  <si>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</si>
  <si>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</si>
  <si>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</si>
  <si>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</si>
  <si>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</si>
  <si>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</si>
  <si>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</si>
  <si>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7    </t>
  </si>
  <si>
    <t xml:space="preserve"> доходов  бюджета Тернейского муниципального округа  в 2021 году и плановом периоде 2022 и 2023 годов</t>
  </si>
  <si>
    <t>Приморского край</t>
  </si>
  <si>
    <t>от 24.12.2020 г. № 88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</si>
  <si>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</si>
  <si>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</si>
  <si>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 xml:space="preserve">Приложение №2    </t>
  </si>
  <si>
    <t>2 07 00000 00 0000 000</t>
  </si>
  <si>
    <t>ПРОЧИЕ БЕЗВОЗМЕЗДНЫЕ ПОСТУПЛЕНИЯ</t>
  </si>
  <si>
    <t>Прочие безвозмездные поступления в бюджеты муниципальных округов</t>
  </si>
  <si>
    <t>2 07 04010 14 0000 150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</si>
  <si>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округов</t>
  </si>
  <si>
    <t>2 07 04050 14 0000 150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</si>
  <si>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</si>
  <si>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
2 02 10000 00 0000 150
</t>
  </si>
  <si>
    <t xml:space="preserve">Дотации бюджетам бюджетной системы Российской Федерации
</t>
  </si>
  <si>
    <t>Дотации бюджетам муниципальных округов на поддержку мер по обеспечению сбалансированности бюджетов</t>
  </si>
  <si>
    <t xml:space="preserve">
2 02 15002 14 0000 150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</si>
  <si>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</si>
  <si>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</si>
  <si>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</si>
  <si>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</si>
  <si>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от 28.07.2021 г.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</si>
</sst>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8" fillId="0" borderId="1" xfId="0" applyFont="1" applyBorder="1" applyAlignment="1">
      <alignment vertical="top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164" fontId="0" fillId="0" borderId="0" xfId="1" applyFont="1" applyBorder="1"/>
    <xf numFmtId="4" fontId="10" fillId="0" borderId="1" xfId="0" applyNumberFormat="1" applyFont="1" applyFill="1" applyBorder="1" applyAlignment="1">
      <alignment horizontal="right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7"/>
  <sheetViews>
    <sheetView tabSelected="1" zoomScaleNormal="100" workbookViewId="0">
      <selection activeCell="B31" sqref="A9:E117"/>
    </sheetView>
  </sheetViews>
  <sheetFormatPr defaultRowHeight="12.75" x14ac:dyDescent="0.2"/>
  <cols>
    <col min="1" max="1" width="24.5703125" customWidth="1"/>
    <col min="2" max="2" width="97.85546875" customWidth="1"/>
    <col min="3" max="4" width="15" customWidth="1"/>
    <col min="5" max="5" width="16.42578125" customWidth="1"/>
    <col min="6" max="7" width="17" customWidth="1"/>
  </cols>
  <sheetData>
    <row r="1" spans="1:5" ht="1.5" customHeight="1" x14ac:dyDescent="0.2">
      <c r="A1" s="16"/>
      <c r="B1" s="17"/>
      <c r="C1" s="17"/>
      <c r="D1" s="17"/>
      <c r="E1" s="17"/>
    </row>
    <row r="2" spans="1:5" ht="12" customHeight="1" x14ac:dyDescent="0.25">
      <c r="A2" s="18"/>
      <c r="B2" s="89"/>
      <c r="C2" s="89"/>
      <c r="D2" s="19"/>
      <c r="E2" s="19"/>
    </row>
    <row r="3" spans="1:5" ht="12" customHeight="1" x14ac:dyDescent="0.25">
      <c r="A3" s="18"/>
      <c r="B3" s="19"/>
      <c r="C3" s="19"/>
      <c r="D3" s="91" t="s">
        <v>211</v>
      </c>
      <c r="E3" s="91"/>
    </row>
    <row r="4" spans="1:5" ht="12" customHeight="1" x14ac:dyDescent="0.25">
      <c r="A4" s="18"/>
      <c r="B4" s="19"/>
      <c r="C4" s="19"/>
      <c r="D4" s="90" t="s">
        <v>71</v>
      </c>
      <c r="E4" s="90"/>
    </row>
    <row r="5" spans="1:5" ht="12" customHeight="1" x14ac:dyDescent="0.25">
      <c r="A5" s="18"/>
      <c r="B5" s="19"/>
      <c r="C5" s="19"/>
      <c r="D5" s="91" t="s">
        <v>171</v>
      </c>
      <c r="E5" s="91"/>
    </row>
    <row r="6" spans="1:5" ht="12" customHeight="1" x14ac:dyDescent="0.25">
      <c r="A6" s="18"/>
      <c r="B6" s="19"/>
      <c r="C6" s="19"/>
      <c r="D6" s="91" t="s">
        <v>207</v>
      </c>
      <c r="E6" s="91"/>
    </row>
    <row r="7" spans="1:5" ht="12" customHeight="1" x14ac:dyDescent="0.25">
      <c r="A7" s="18"/>
      <c r="B7" s="19"/>
      <c r="C7" s="19"/>
      <c r="D7" s="91" t="s">
        <v>227</v>
      </c>
      <c r="E7" s="91"/>
    </row>
    <row r="8" spans="1:5" ht="12" customHeight="1" x14ac:dyDescent="0.25">
      <c r="A8" s="18"/>
      <c r="B8" s="19"/>
      <c r="C8" s="19"/>
      <c r="D8" s="19"/>
      <c r="E8" s="19"/>
    </row>
    <row r="9" spans="1:5" ht="12" customHeight="1" x14ac:dyDescent="0.2">
      <c r="A9" s="87"/>
      <c r="B9" s="20"/>
      <c r="C9" s="20"/>
      <c r="D9" s="91" t="s">
        <v>205</v>
      </c>
      <c r="E9" s="91"/>
    </row>
    <row r="10" spans="1:5" ht="12" customHeight="1" x14ac:dyDescent="0.2">
      <c r="A10" s="87"/>
      <c r="B10" s="20"/>
      <c r="C10" s="20"/>
      <c r="D10" s="90" t="s">
        <v>71</v>
      </c>
      <c r="E10" s="90"/>
    </row>
    <row r="11" spans="1:5" ht="12" customHeight="1" x14ac:dyDescent="0.2">
      <c r="A11" s="87"/>
      <c r="B11" s="20"/>
      <c r="C11" s="20"/>
      <c r="D11" s="91" t="s">
        <v>171</v>
      </c>
      <c r="E11" s="91"/>
    </row>
    <row r="12" spans="1:5" ht="12" customHeight="1" x14ac:dyDescent="0.2">
      <c r="A12" s="87"/>
      <c r="B12" s="20"/>
      <c r="C12" s="20"/>
      <c r="D12" s="91" t="s">
        <v>207</v>
      </c>
      <c r="E12" s="91"/>
    </row>
    <row r="13" spans="1:5" ht="15" customHeight="1" x14ac:dyDescent="0.2">
      <c r="A13" s="87"/>
      <c r="B13" s="20"/>
      <c r="C13" s="20"/>
      <c r="D13" s="91" t="s">
        <v>208</v>
      </c>
      <c r="E13" s="91"/>
    </row>
    <row r="14" spans="1:5" x14ac:dyDescent="0.2">
      <c r="A14" s="104" t="s">
        <v>19</v>
      </c>
      <c r="B14" s="105"/>
      <c r="C14" s="105"/>
      <c r="D14" s="106"/>
      <c r="E14" s="106"/>
    </row>
    <row r="15" spans="1:5" ht="25.9" customHeight="1" x14ac:dyDescent="0.2">
      <c r="A15" s="104" t="s">
        <v>206</v>
      </c>
      <c r="B15" s="105"/>
      <c r="C15" s="105"/>
      <c r="D15" s="106"/>
      <c r="E15" s="106"/>
    </row>
    <row r="16" spans="1:5" x14ac:dyDescent="0.2">
      <c r="A16" s="86"/>
      <c r="B16" s="20"/>
      <c r="C16" s="86"/>
      <c r="D16" s="86"/>
      <c r="E16" s="86" t="s">
        <v>101</v>
      </c>
    </row>
    <row r="17" spans="1:5" ht="21" customHeight="1" x14ac:dyDescent="0.2">
      <c r="A17" s="95" t="s">
        <v>0</v>
      </c>
      <c r="B17" s="93" t="s">
        <v>37</v>
      </c>
      <c r="C17" s="92" t="s">
        <v>172</v>
      </c>
      <c r="D17" s="92"/>
      <c r="E17" s="92"/>
    </row>
    <row r="18" spans="1:5" ht="25.15" customHeight="1" x14ac:dyDescent="0.2">
      <c r="A18" s="96"/>
      <c r="B18" s="94"/>
      <c r="C18" s="21">
        <v>2021</v>
      </c>
      <c r="D18" s="21">
        <v>2022</v>
      </c>
      <c r="E18" s="21">
        <v>2023</v>
      </c>
    </row>
    <row r="19" spans="1:5" x14ac:dyDescent="0.2">
      <c r="A19" s="22">
        <v>1</v>
      </c>
      <c r="B19" s="22">
        <v>2</v>
      </c>
      <c r="C19" s="22">
        <v>3</v>
      </c>
      <c r="D19" s="22">
        <v>4</v>
      </c>
      <c r="E19" s="22">
        <v>5</v>
      </c>
    </row>
    <row r="20" spans="1:5" s="3" customFormat="1" ht="18.75" customHeight="1" x14ac:dyDescent="0.2">
      <c r="A20" s="23" t="s">
        <v>2</v>
      </c>
      <c r="B20" s="24" t="s">
        <v>33</v>
      </c>
      <c r="C20" s="25">
        <f>C21+C32+C42+C48+C53+C65+C74+C72+C27+C77</f>
        <v>291483460</v>
      </c>
      <c r="D20" s="25">
        <f>D21+D32+D42+D48+D53+D65+D74+D72+D27+D77</f>
        <v>271512780</v>
      </c>
      <c r="E20" s="76">
        <f>E21+E32+E42+E48+E53+E65+E74+E72+E27+E77</f>
        <v>278227580</v>
      </c>
    </row>
    <row r="21" spans="1:5" s="4" customFormat="1" ht="19.5" customHeight="1" x14ac:dyDescent="0.25">
      <c r="A21" s="26" t="s">
        <v>3</v>
      </c>
      <c r="B21" s="24" t="s">
        <v>4</v>
      </c>
      <c r="C21" s="25">
        <f>C22</f>
        <v>237929000</v>
      </c>
      <c r="D21" s="25">
        <f>D22</f>
        <v>217713000</v>
      </c>
      <c r="E21" s="76">
        <f>E22</f>
        <v>223373000</v>
      </c>
    </row>
    <row r="22" spans="1:5" s="3" customFormat="1" ht="20.25" customHeight="1" x14ac:dyDescent="0.2">
      <c r="A22" s="27" t="s">
        <v>5</v>
      </c>
      <c r="B22" s="28" t="s">
        <v>6</v>
      </c>
      <c r="C22" s="29">
        <f>C23+C24+C25+C26</f>
        <v>237929000</v>
      </c>
      <c r="D22" s="29">
        <f>D23+D24+D25+D26</f>
        <v>217713000</v>
      </c>
      <c r="E22" s="77">
        <f>E23+E24+E25+E26</f>
        <v>223373000</v>
      </c>
    </row>
    <row r="23" spans="1:5" s="3" customFormat="1" ht="39" customHeight="1" x14ac:dyDescent="0.2">
      <c r="A23" s="27" t="s">
        <v>38</v>
      </c>
      <c r="B23" s="28" t="s">
        <v>89</v>
      </c>
      <c r="C23" s="29">
        <v>231246000</v>
      </c>
      <c r="D23" s="29">
        <v>211598000</v>
      </c>
      <c r="E23" s="77">
        <v>217085000</v>
      </c>
    </row>
    <row r="24" spans="1:5" s="3" customFormat="1" ht="59.25" customHeight="1" x14ac:dyDescent="0.2">
      <c r="A24" s="27" t="s">
        <v>90</v>
      </c>
      <c r="B24" s="28" t="s">
        <v>91</v>
      </c>
      <c r="C24" s="29">
        <v>573000</v>
      </c>
      <c r="D24" s="29">
        <v>525000</v>
      </c>
      <c r="E24" s="77">
        <v>540000</v>
      </c>
    </row>
    <row r="25" spans="1:5" s="3" customFormat="1" ht="34.9" customHeight="1" x14ac:dyDescent="0.2">
      <c r="A25" s="27" t="s">
        <v>92</v>
      </c>
      <c r="B25" s="28" t="s">
        <v>93</v>
      </c>
      <c r="C25" s="29">
        <v>3020000</v>
      </c>
      <c r="D25" s="29">
        <v>2763000</v>
      </c>
      <c r="E25" s="77">
        <v>2841000</v>
      </c>
    </row>
    <row r="26" spans="1:5" s="3" customFormat="1" ht="42" customHeight="1" x14ac:dyDescent="0.2">
      <c r="A26" s="27" t="s">
        <v>94</v>
      </c>
      <c r="B26" s="28" t="s">
        <v>95</v>
      </c>
      <c r="C26" s="29">
        <v>3090000</v>
      </c>
      <c r="D26" s="29">
        <v>2827000</v>
      </c>
      <c r="E26" s="77">
        <v>2907000</v>
      </c>
    </row>
    <row r="27" spans="1:5" s="3" customFormat="1" ht="25.5" customHeight="1" x14ac:dyDescent="0.2">
      <c r="A27" s="26" t="s">
        <v>107</v>
      </c>
      <c r="B27" s="24" t="s">
        <v>67</v>
      </c>
      <c r="C27" s="25">
        <f>C28</f>
        <v>18564350</v>
      </c>
      <c r="D27" s="25">
        <f>D28</f>
        <v>21317170</v>
      </c>
      <c r="E27" s="76">
        <f>E28</f>
        <v>21317170</v>
      </c>
    </row>
    <row r="28" spans="1:5" s="3" customFormat="1" ht="21.75" customHeight="1" x14ac:dyDescent="0.2">
      <c r="A28" s="22" t="s">
        <v>68</v>
      </c>
      <c r="B28" s="28" t="s">
        <v>69</v>
      </c>
      <c r="C28" s="30">
        <f>SUM(C29:C31)</f>
        <v>18564350</v>
      </c>
      <c r="D28" s="30">
        <f>SUM(D29:D31)</f>
        <v>21317170</v>
      </c>
      <c r="E28" s="78">
        <f>SUM(E29:E31)</f>
        <v>21317170</v>
      </c>
    </row>
    <row r="29" spans="1:5" s="3" customFormat="1" ht="38.25" customHeight="1" x14ac:dyDescent="0.2">
      <c r="A29" s="22" t="s">
        <v>78</v>
      </c>
      <c r="B29" s="28" t="s">
        <v>79</v>
      </c>
      <c r="C29" s="30">
        <v>8524080</v>
      </c>
      <c r="D29" s="29">
        <v>9811790</v>
      </c>
      <c r="E29" s="77">
        <v>9811790</v>
      </c>
    </row>
    <row r="30" spans="1:5" s="3" customFormat="1" ht="43.5" customHeight="1" x14ac:dyDescent="0.2">
      <c r="A30" s="22" t="s">
        <v>86</v>
      </c>
      <c r="B30" s="28" t="s">
        <v>87</v>
      </c>
      <c r="C30" s="30">
        <v>48580</v>
      </c>
      <c r="D30" s="29">
        <v>48390</v>
      </c>
      <c r="E30" s="77">
        <v>48390</v>
      </c>
    </row>
    <row r="31" spans="1:5" s="3" customFormat="1" ht="44.25" customHeight="1" x14ac:dyDescent="0.2">
      <c r="A31" s="22" t="s">
        <v>80</v>
      </c>
      <c r="B31" s="28" t="s">
        <v>81</v>
      </c>
      <c r="C31" s="30">
        <v>9991690</v>
      </c>
      <c r="D31" s="29">
        <v>11456990</v>
      </c>
      <c r="E31" s="77">
        <v>11456990</v>
      </c>
    </row>
    <row r="32" spans="1:5" s="4" customFormat="1" ht="15.75" customHeight="1" x14ac:dyDescent="0.25">
      <c r="A32" s="31" t="s">
        <v>7</v>
      </c>
      <c r="B32" s="32" t="s">
        <v>8</v>
      </c>
      <c r="C32" s="33">
        <f>C36+C38+C40+C33</f>
        <v>2187960</v>
      </c>
      <c r="D32" s="33">
        <f>D36+D38+D40+D33</f>
        <v>394960</v>
      </c>
      <c r="E32" s="79">
        <f>E36+E38+E40+E33</f>
        <v>1676960</v>
      </c>
    </row>
    <row r="33" spans="1:5" s="4" customFormat="1" ht="16.899999999999999" customHeight="1" x14ac:dyDescent="0.25">
      <c r="A33" s="34" t="s">
        <v>165</v>
      </c>
      <c r="B33" s="35" t="s">
        <v>166</v>
      </c>
      <c r="C33" s="29">
        <f>C34+C35</f>
        <v>117960</v>
      </c>
      <c r="D33" s="29">
        <f>D34+D35</f>
        <v>117960</v>
      </c>
      <c r="E33" s="77">
        <f>E34+E35</f>
        <v>117960</v>
      </c>
    </row>
    <row r="34" spans="1:5" s="4" customFormat="1" ht="18.75" customHeight="1" x14ac:dyDescent="0.25">
      <c r="A34" s="34" t="s">
        <v>168</v>
      </c>
      <c r="B34" s="35" t="s">
        <v>167</v>
      </c>
      <c r="C34" s="29">
        <v>60000</v>
      </c>
      <c r="D34" s="29">
        <v>60000</v>
      </c>
      <c r="E34" s="77">
        <v>60000</v>
      </c>
    </row>
    <row r="35" spans="1:5" s="4" customFormat="1" ht="27" customHeight="1" x14ac:dyDescent="0.25">
      <c r="A35" s="34" t="s">
        <v>169</v>
      </c>
      <c r="B35" s="35" t="s">
        <v>170</v>
      </c>
      <c r="C35" s="29">
        <v>57960</v>
      </c>
      <c r="D35" s="29">
        <v>57960</v>
      </c>
      <c r="E35" s="77">
        <v>57960</v>
      </c>
    </row>
    <row r="36" spans="1:5" s="3" customFormat="1" ht="23.45" customHeight="1" x14ac:dyDescent="0.2">
      <c r="A36" s="36" t="s">
        <v>20</v>
      </c>
      <c r="B36" s="37" t="s">
        <v>21</v>
      </c>
      <c r="C36" s="29">
        <f>C37</f>
        <v>1245000</v>
      </c>
      <c r="D36" s="29">
        <f>D37</f>
        <v>56000</v>
      </c>
      <c r="E36" s="77">
        <f>E37</f>
        <v>56000</v>
      </c>
    </row>
    <row r="37" spans="1:5" s="3" customFormat="1" ht="19.899999999999999" customHeight="1" x14ac:dyDescent="0.2">
      <c r="A37" s="22" t="s">
        <v>39</v>
      </c>
      <c r="B37" s="28" t="s">
        <v>21</v>
      </c>
      <c r="C37" s="29">
        <v>1245000</v>
      </c>
      <c r="D37" s="29">
        <v>56000</v>
      </c>
      <c r="E37" s="77">
        <v>56000</v>
      </c>
    </row>
    <row r="38" spans="1:5" s="3" customFormat="1" ht="21.6" customHeight="1" x14ac:dyDescent="0.2">
      <c r="A38" s="22" t="s">
        <v>96</v>
      </c>
      <c r="B38" s="28" t="s">
        <v>97</v>
      </c>
      <c r="C38" s="29">
        <f>C39</f>
        <v>706000</v>
      </c>
      <c r="D38" s="29">
        <f>D39</f>
        <v>102000</v>
      </c>
      <c r="E38" s="77">
        <f>E39</f>
        <v>1384000</v>
      </c>
    </row>
    <row r="39" spans="1:5" s="3" customFormat="1" ht="20.45" customHeight="1" x14ac:dyDescent="0.2">
      <c r="A39" s="22" t="s">
        <v>98</v>
      </c>
      <c r="B39" s="28" t="s">
        <v>97</v>
      </c>
      <c r="C39" s="29">
        <v>706000</v>
      </c>
      <c r="D39" s="29">
        <v>102000</v>
      </c>
      <c r="E39" s="77">
        <v>1384000</v>
      </c>
    </row>
    <row r="40" spans="1:5" s="3" customFormat="1" ht="20.45" customHeight="1" x14ac:dyDescent="0.2">
      <c r="A40" s="22" t="s">
        <v>99</v>
      </c>
      <c r="B40" s="28" t="s">
        <v>100</v>
      </c>
      <c r="C40" s="29">
        <f>C41</f>
        <v>119000</v>
      </c>
      <c r="D40" s="29">
        <f>D41</f>
        <v>119000</v>
      </c>
      <c r="E40" s="77">
        <f>E41</f>
        <v>119000</v>
      </c>
    </row>
    <row r="41" spans="1:5" s="3" customFormat="1" ht="25.15" customHeight="1" x14ac:dyDescent="0.2">
      <c r="A41" s="88" t="s">
        <v>163</v>
      </c>
      <c r="B41" s="38" t="s">
        <v>164</v>
      </c>
      <c r="C41" s="29">
        <v>119000</v>
      </c>
      <c r="D41" s="29">
        <v>119000</v>
      </c>
      <c r="E41" s="77">
        <v>119000</v>
      </c>
    </row>
    <row r="42" spans="1:5" s="4" customFormat="1" ht="18.75" customHeight="1" x14ac:dyDescent="0.25">
      <c r="A42" s="26" t="s">
        <v>9</v>
      </c>
      <c r="B42" s="24" t="s">
        <v>10</v>
      </c>
      <c r="C42" s="25">
        <f>C45+C43</f>
        <v>11381000</v>
      </c>
      <c r="D42" s="25">
        <f>D45+D43</f>
        <v>11591000</v>
      </c>
      <c r="E42" s="76">
        <f>E45+E43</f>
        <v>11591000</v>
      </c>
    </row>
    <row r="43" spans="1:5" s="4" customFormat="1" ht="18.75" customHeight="1" x14ac:dyDescent="0.25">
      <c r="A43" s="39" t="s">
        <v>127</v>
      </c>
      <c r="B43" s="40" t="s">
        <v>128</v>
      </c>
      <c r="C43" s="29">
        <f>C44</f>
        <v>5757000</v>
      </c>
      <c r="D43" s="29">
        <f>D44</f>
        <v>5967000</v>
      </c>
      <c r="E43" s="77">
        <f>E44</f>
        <v>5967000</v>
      </c>
    </row>
    <row r="44" spans="1:5" s="4" customFormat="1" ht="30" customHeight="1" x14ac:dyDescent="0.25">
      <c r="A44" s="22" t="s">
        <v>125</v>
      </c>
      <c r="B44" s="28" t="s">
        <v>126</v>
      </c>
      <c r="C44" s="29">
        <v>5757000</v>
      </c>
      <c r="D44" s="29">
        <v>5967000</v>
      </c>
      <c r="E44" s="77">
        <v>5967000</v>
      </c>
    </row>
    <row r="45" spans="1:5" s="3" customFormat="1" ht="16.5" customHeight="1" x14ac:dyDescent="0.2">
      <c r="A45" s="41" t="s">
        <v>22</v>
      </c>
      <c r="B45" s="42" t="s">
        <v>23</v>
      </c>
      <c r="C45" s="29">
        <f>C46+C47</f>
        <v>5624000</v>
      </c>
      <c r="D45" s="29">
        <f>D46+D47</f>
        <v>5624000</v>
      </c>
      <c r="E45" s="77">
        <f>E46+E47</f>
        <v>5624000</v>
      </c>
    </row>
    <row r="46" spans="1:5" s="3" customFormat="1" ht="32.450000000000003" customHeight="1" x14ac:dyDescent="0.2">
      <c r="A46" s="22" t="s">
        <v>121</v>
      </c>
      <c r="B46" s="28" t="s">
        <v>122</v>
      </c>
      <c r="C46" s="29">
        <v>4744000</v>
      </c>
      <c r="D46" s="29">
        <v>4744000</v>
      </c>
      <c r="E46" s="77">
        <v>4744000</v>
      </c>
    </row>
    <row r="47" spans="1:5" s="3" customFormat="1" ht="31.15" customHeight="1" x14ac:dyDescent="0.2">
      <c r="A47" s="22" t="s">
        <v>123</v>
      </c>
      <c r="B47" s="28" t="s">
        <v>124</v>
      </c>
      <c r="C47" s="29">
        <v>880000</v>
      </c>
      <c r="D47" s="29">
        <v>880000</v>
      </c>
      <c r="E47" s="77">
        <v>880000</v>
      </c>
    </row>
    <row r="48" spans="1:5" s="4" customFormat="1" ht="18" customHeight="1" x14ac:dyDescent="0.25">
      <c r="A48" s="26" t="s">
        <v>11</v>
      </c>
      <c r="B48" s="24" t="s">
        <v>84</v>
      </c>
      <c r="C48" s="25">
        <f>C49+C51</f>
        <v>878200</v>
      </c>
      <c r="D48" s="25">
        <f>D49+D51</f>
        <v>878200</v>
      </c>
      <c r="E48" s="76">
        <f>E49+E51</f>
        <v>877200</v>
      </c>
    </row>
    <row r="49" spans="1:5" s="3" customFormat="1" ht="24" customHeight="1" x14ac:dyDescent="0.2">
      <c r="A49" s="36" t="s">
        <v>24</v>
      </c>
      <c r="B49" s="43" t="s">
        <v>25</v>
      </c>
      <c r="C49" s="44">
        <f>C50</f>
        <v>831000</v>
      </c>
      <c r="D49" s="44">
        <f>D50</f>
        <v>831000</v>
      </c>
      <c r="E49" s="80">
        <f>E50</f>
        <v>831000</v>
      </c>
    </row>
    <row r="50" spans="1:5" s="3" customFormat="1" ht="30" customHeight="1" x14ac:dyDescent="0.2">
      <c r="A50" s="36" t="s">
        <v>26</v>
      </c>
      <c r="B50" s="43" t="s">
        <v>70</v>
      </c>
      <c r="C50" s="44">
        <v>831000</v>
      </c>
      <c r="D50" s="44">
        <v>831000</v>
      </c>
      <c r="E50" s="80">
        <v>831000</v>
      </c>
    </row>
    <row r="51" spans="1:5" s="3" customFormat="1" ht="32.450000000000003" customHeight="1" x14ac:dyDescent="0.2">
      <c r="A51" s="36" t="s">
        <v>129</v>
      </c>
      <c r="B51" s="43" t="s">
        <v>130</v>
      </c>
      <c r="C51" s="44">
        <f>C52</f>
        <v>47200</v>
      </c>
      <c r="D51" s="44">
        <f>D52</f>
        <v>47200</v>
      </c>
      <c r="E51" s="80">
        <f>E52</f>
        <v>46200</v>
      </c>
    </row>
    <row r="52" spans="1:5" s="3" customFormat="1" ht="42.75" customHeight="1" x14ac:dyDescent="0.2">
      <c r="A52" s="36" t="s">
        <v>131</v>
      </c>
      <c r="B52" s="43" t="s">
        <v>132</v>
      </c>
      <c r="C52" s="44">
        <v>47200</v>
      </c>
      <c r="D52" s="44">
        <v>47200</v>
      </c>
      <c r="E52" s="80">
        <v>46200</v>
      </c>
    </row>
    <row r="53" spans="1:5" s="4" customFormat="1" ht="37.9" customHeight="1" x14ac:dyDescent="0.25">
      <c r="A53" s="26" t="s">
        <v>12</v>
      </c>
      <c r="B53" s="45" t="s">
        <v>13</v>
      </c>
      <c r="C53" s="25">
        <f>C54+C61+C63</f>
        <v>9291670</v>
      </c>
      <c r="D53" s="25">
        <f>D54+D61+D63</f>
        <v>8340670</v>
      </c>
      <c r="E53" s="76">
        <f>E54+E61+E63</f>
        <v>8106970</v>
      </c>
    </row>
    <row r="54" spans="1:5" s="3" customFormat="1" ht="45.75" customHeight="1" x14ac:dyDescent="0.2">
      <c r="A54" s="36" t="s">
        <v>14</v>
      </c>
      <c r="B54" s="46" t="s">
        <v>34</v>
      </c>
      <c r="C54" s="29">
        <f>C55+C57+C59</f>
        <v>7301570</v>
      </c>
      <c r="D54" s="29">
        <f>D55+D57+D59</f>
        <v>6350570</v>
      </c>
      <c r="E54" s="77">
        <f>E55+E57+E59</f>
        <v>6116870</v>
      </c>
    </row>
    <row r="55" spans="1:5" s="3" customFormat="1" ht="33" customHeight="1" x14ac:dyDescent="0.2">
      <c r="A55" s="36" t="s">
        <v>143</v>
      </c>
      <c r="B55" s="46" t="s">
        <v>144</v>
      </c>
      <c r="C55" s="29">
        <f>C56</f>
        <v>6346120</v>
      </c>
      <c r="D55" s="29">
        <f>D56</f>
        <v>5407120</v>
      </c>
      <c r="E55" s="77">
        <f>E56</f>
        <v>5173420</v>
      </c>
    </row>
    <row r="56" spans="1:5" s="3" customFormat="1" ht="55.5" customHeight="1" x14ac:dyDescent="0.2">
      <c r="A56" s="41" t="s">
        <v>133</v>
      </c>
      <c r="B56" s="47" t="s">
        <v>134</v>
      </c>
      <c r="C56" s="29">
        <v>6346120</v>
      </c>
      <c r="D56" s="29">
        <v>5407120</v>
      </c>
      <c r="E56" s="77">
        <v>5173420</v>
      </c>
    </row>
    <row r="57" spans="1:5" s="3" customFormat="1" ht="45" customHeight="1" x14ac:dyDescent="0.2">
      <c r="A57" s="36" t="s">
        <v>83</v>
      </c>
      <c r="B57" s="46" t="s">
        <v>82</v>
      </c>
      <c r="C57" s="29">
        <f>C58</f>
        <v>268600</v>
      </c>
      <c r="D57" s="29">
        <f>D58</f>
        <v>268600</v>
      </c>
      <c r="E57" s="77">
        <f>E58</f>
        <v>268600</v>
      </c>
    </row>
    <row r="58" spans="1:5" s="3" customFormat="1" ht="34.15" customHeight="1" x14ac:dyDescent="0.2">
      <c r="A58" s="41" t="s">
        <v>135</v>
      </c>
      <c r="B58" s="47" t="s">
        <v>136</v>
      </c>
      <c r="C58" s="29">
        <v>268600</v>
      </c>
      <c r="D58" s="29">
        <v>268600</v>
      </c>
      <c r="E58" s="77">
        <v>268600</v>
      </c>
    </row>
    <row r="59" spans="1:5" s="3" customFormat="1" ht="25.5" x14ac:dyDescent="0.2">
      <c r="A59" s="22" t="s">
        <v>103</v>
      </c>
      <c r="B59" s="28" t="s">
        <v>104</v>
      </c>
      <c r="C59" s="29">
        <f>C60</f>
        <v>686850</v>
      </c>
      <c r="D59" s="29">
        <f>D60</f>
        <v>674850</v>
      </c>
      <c r="E59" s="77">
        <f>E60</f>
        <v>674850</v>
      </c>
    </row>
    <row r="60" spans="1:5" s="3" customFormat="1" ht="33.6" customHeight="1" x14ac:dyDescent="0.2">
      <c r="A60" s="41" t="s">
        <v>137</v>
      </c>
      <c r="B60" s="47" t="s">
        <v>138</v>
      </c>
      <c r="C60" s="29">
        <v>686850</v>
      </c>
      <c r="D60" s="29">
        <v>674850</v>
      </c>
      <c r="E60" s="77">
        <v>674850</v>
      </c>
    </row>
    <row r="61" spans="1:5" s="3" customFormat="1" ht="21.6" customHeight="1" x14ac:dyDescent="0.2">
      <c r="A61" s="41" t="s">
        <v>141</v>
      </c>
      <c r="B61" s="47" t="s">
        <v>142</v>
      </c>
      <c r="C61" s="29">
        <f>C62</f>
        <v>10000</v>
      </c>
      <c r="D61" s="29">
        <f>D62</f>
        <v>10000</v>
      </c>
      <c r="E61" s="77">
        <f>E62</f>
        <v>10000</v>
      </c>
    </row>
    <row r="62" spans="1:5" s="3" customFormat="1" ht="33" customHeight="1" x14ac:dyDescent="0.2">
      <c r="A62" s="41" t="s">
        <v>139</v>
      </c>
      <c r="B62" s="47" t="s">
        <v>140</v>
      </c>
      <c r="C62" s="29">
        <v>10000</v>
      </c>
      <c r="D62" s="29">
        <v>10000</v>
      </c>
      <c r="E62" s="77">
        <v>10000</v>
      </c>
    </row>
    <row r="63" spans="1:5" s="3" customFormat="1" ht="46.5" customHeight="1" x14ac:dyDescent="0.2">
      <c r="A63" s="36" t="s">
        <v>27</v>
      </c>
      <c r="B63" s="46" t="s">
        <v>35</v>
      </c>
      <c r="C63" s="29">
        <f>C64</f>
        <v>1980100</v>
      </c>
      <c r="D63" s="29">
        <f>D64</f>
        <v>1980100</v>
      </c>
      <c r="E63" s="77">
        <f>E64</f>
        <v>1980100</v>
      </c>
    </row>
    <row r="64" spans="1:5" s="3" customFormat="1" ht="43.5" customHeight="1" x14ac:dyDescent="0.2">
      <c r="A64" s="36" t="s">
        <v>28</v>
      </c>
      <c r="B64" s="46" t="s">
        <v>36</v>
      </c>
      <c r="C64" s="29">
        <v>1980100</v>
      </c>
      <c r="D64" s="29">
        <v>1980100</v>
      </c>
      <c r="E64" s="77">
        <v>1980100</v>
      </c>
    </row>
    <row r="65" spans="1:5" s="4" customFormat="1" ht="28.5" customHeight="1" x14ac:dyDescent="0.25">
      <c r="A65" s="26" t="s">
        <v>15</v>
      </c>
      <c r="B65" s="45" t="s">
        <v>16</v>
      </c>
      <c r="C65" s="25">
        <f>C66</f>
        <v>840000</v>
      </c>
      <c r="D65" s="25">
        <f>D66</f>
        <v>840000</v>
      </c>
      <c r="E65" s="76">
        <f>E66</f>
        <v>840000</v>
      </c>
    </row>
    <row r="66" spans="1:5" s="3" customFormat="1" ht="29.25" customHeight="1" x14ac:dyDescent="0.2">
      <c r="A66" s="27" t="s">
        <v>17</v>
      </c>
      <c r="B66" s="28" t="s">
        <v>18</v>
      </c>
      <c r="C66" s="29">
        <f>SUM(C67:C69)</f>
        <v>840000</v>
      </c>
      <c r="D66" s="29">
        <f>SUM(D67:D69)</f>
        <v>840000</v>
      </c>
      <c r="E66" s="77">
        <f>SUM(E67:E69)</f>
        <v>840000</v>
      </c>
    </row>
    <row r="67" spans="1:5" s="3" customFormat="1" ht="28.5" customHeight="1" x14ac:dyDescent="0.2">
      <c r="A67" s="22" t="s">
        <v>40</v>
      </c>
      <c r="B67" s="28" t="s">
        <v>41</v>
      </c>
      <c r="C67" s="29">
        <v>550000</v>
      </c>
      <c r="D67" s="29">
        <v>550000</v>
      </c>
      <c r="E67" s="77">
        <v>550000</v>
      </c>
    </row>
    <row r="68" spans="1:5" s="3" customFormat="1" ht="15" customHeight="1" x14ac:dyDescent="0.2">
      <c r="A68" s="22" t="s">
        <v>42</v>
      </c>
      <c r="B68" s="28" t="s">
        <v>43</v>
      </c>
      <c r="C68" s="29">
        <v>100000</v>
      </c>
      <c r="D68" s="29">
        <v>100000</v>
      </c>
      <c r="E68" s="77">
        <v>100000</v>
      </c>
    </row>
    <row r="69" spans="1:5" s="3" customFormat="1" ht="15" customHeight="1" x14ac:dyDescent="0.2">
      <c r="A69" s="22" t="s">
        <v>44</v>
      </c>
      <c r="B69" s="28" t="s">
        <v>45</v>
      </c>
      <c r="C69" s="29">
        <f>C70+C71</f>
        <v>190000</v>
      </c>
      <c r="D69" s="29">
        <v>190000</v>
      </c>
      <c r="E69" s="77">
        <v>190000</v>
      </c>
    </row>
    <row r="70" spans="1:5" s="3" customFormat="1" ht="18" customHeight="1" x14ac:dyDescent="0.2">
      <c r="A70" s="107" t="s">
        <v>218</v>
      </c>
      <c r="B70" s="28" t="s">
        <v>102</v>
      </c>
      <c r="C70" s="29">
        <v>180000</v>
      </c>
      <c r="D70" s="29">
        <v>180000</v>
      </c>
      <c r="E70" s="77">
        <v>180000</v>
      </c>
    </row>
    <row r="71" spans="1:5" s="3" customFormat="1" ht="18" customHeight="1" x14ac:dyDescent="0.2">
      <c r="A71" s="22" t="s">
        <v>145</v>
      </c>
      <c r="B71" s="28" t="s">
        <v>162</v>
      </c>
      <c r="C71" s="29">
        <v>10000</v>
      </c>
      <c r="D71" s="29">
        <v>10000</v>
      </c>
      <c r="E71" s="77">
        <v>10000</v>
      </c>
    </row>
    <row r="72" spans="1:5" s="3" customFormat="1" ht="18" customHeight="1" x14ac:dyDescent="0.2">
      <c r="A72" s="23" t="s">
        <v>32</v>
      </c>
      <c r="B72" s="48" t="s">
        <v>108</v>
      </c>
      <c r="C72" s="33">
        <f>C73</f>
        <v>9226280</v>
      </c>
      <c r="D72" s="33">
        <f>D73</f>
        <v>9237780</v>
      </c>
      <c r="E72" s="79">
        <f>E73</f>
        <v>9237780</v>
      </c>
    </row>
    <row r="73" spans="1:5" s="3" customFormat="1" ht="22.15" customHeight="1" x14ac:dyDescent="0.2">
      <c r="A73" s="41" t="s">
        <v>146</v>
      </c>
      <c r="B73" s="49" t="s">
        <v>147</v>
      </c>
      <c r="C73" s="29">
        <v>9226280</v>
      </c>
      <c r="D73" s="29">
        <v>9237780</v>
      </c>
      <c r="E73" s="77">
        <v>9237780</v>
      </c>
    </row>
    <row r="74" spans="1:5" s="3" customFormat="1" ht="20.25" customHeight="1" x14ac:dyDescent="0.2">
      <c r="A74" s="23" t="s">
        <v>29</v>
      </c>
      <c r="B74" s="48" t="s">
        <v>30</v>
      </c>
      <c r="C74" s="25">
        <f t="shared" ref="C74:E75" si="0">C75</f>
        <v>955000</v>
      </c>
      <c r="D74" s="25">
        <f t="shared" si="0"/>
        <v>970000</v>
      </c>
      <c r="E74" s="76">
        <f t="shared" si="0"/>
        <v>980000</v>
      </c>
    </row>
    <row r="75" spans="1:5" s="3" customFormat="1" ht="22.5" customHeight="1" x14ac:dyDescent="0.2">
      <c r="A75" s="27" t="s">
        <v>31</v>
      </c>
      <c r="B75" s="28" t="s">
        <v>85</v>
      </c>
      <c r="C75" s="29">
        <f t="shared" si="0"/>
        <v>955000</v>
      </c>
      <c r="D75" s="29">
        <f t="shared" si="0"/>
        <v>970000</v>
      </c>
      <c r="E75" s="77">
        <f t="shared" si="0"/>
        <v>980000</v>
      </c>
    </row>
    <row r="76" spans="1:5" s="3" customFormat="1" ht="31.9" customHeight="1" x14ac:dyDescent="0.2">
      <c r="A76" s="41" t="s">
        <v>148</v>
      </c>
      <c r="B76" s="47" t="s">
        <v>149</v>
      </c>
      <c r="C76" s="29">
        <v>955000</v>
      </c>
      <c r="D76" s="29">
        <v>970000</v>
      </c>
      <c r="E76" s="77">
        <v>980000</v>
      </c>
    </row>
    <row r="77" spans="1:5" s="3" customFormat="1" ht="24.6" customHeight="1" x14ac:dyDescent="0.2">
      <c r="A77" s="50" t="s">
        <v>105</v>
      </c>
      <c r="B77" s="24" t="s">
        <v>106</v>
      </c>
      <c r="C77" s="25">
        <f>C78+C84</f>
        <v>230000</v>
      </c>
      <c r="D77" s="25">
        <f>D78+D84</f>
        <v>230000</v>
      </c>
      <c r="E77" s="76">
        <f>E78+E84</f>
        <v>227500</v>
      </c>
    </row>
    <row r="78" spans="1:5" s="3" customFormat="1" ht="24" customHeight="1" x14ac:dyDescent="0.2">
      <c r="A78" s="22" t="s">
        <v>109</v>
      </c>
      <c r="B78" s="51" t="s">
        <v>110</v>
      </c>
      <c r="C78" s="29">
        <f>C79+C80+C81+C82+C83</f>
        <v>55000</v>
      </c>
      <c r="D78" s="29">
        <f>D79+D80+D81+D82+D83</f>
        <v>55000</v>
      </c>
      <c r="E78" s="77">
        <f>E79+E80+E81+E82+E83</f>
        <v>52500</v>
      </c>
    </row>
    <row r="79" spans="1:5" s="3" customFormat="1" ht="45.75" customHeight="1" x14ac:dyDescent="0.2">
      <c r="A79" s="22" t="s">
        <v>111</v>
      </c>
      <c r="B79" s="51" t="s">
        <v>112</v>
      </c>
      <c r="C79" s="29">
        <v>500</v>
      </c>
      <c r="D79" s="29">
        <v>500</v>
      </c>
      <c r="E79" s="77">
        <v>500</v>
      </c>
    </row>
    <row r="80" spans="1:5" s="3" customFormat="1" ht="54" customHeight="1" x14ac:dyDescent="0.2">
      <c r="A80" s="22" t="s">
        <v>113</v>
      </c>
      <c r="B80" s="51" t="s">
        <v>114</v>
      </c>
      <c r="C80" s="29">
        <v>7250</v>
      </c>
      <c r="D80" s="29">
        <v>7250</v>
      </c>
      <c r="E80" s="77">
        <v>6000</v>
      </c>
    </row>
    <row r="81" spans="1:7" s="3" customFormat="1" ht="43.5" customHeight="1" x14ac:dyDescent="0.2">
      <c r="A81" s="22" t="s">
        <v>115</v>
      </c>
      <c r="B81" s="51" t="s">
        <v>116</v>
      </c>
      <c r="C81" s="29">
        <v>41250</v>
      </c>
      <c r="D81" s="29">
        <v>41250</v>
      </c>
      <c r="E81" s="77">
        <v>41250</v>
      </c>
    </row>
    <row r="82" spans="1:7" s="3" customFormat="1" ht="46.5" customHeight="1" x14ac:dyDescent="0.2">
      <c r="A82" s="22" t="s">
        <v>154</v>
      </c>
      <c r="B82" s="51" t="s">
        <v>155</v>
      </c>
      <c r="C82" s="29">
        <v>500</v>
      </c>
      <c r="D82" s="29">
        <v>500</v>
      </c>
      <c r="E82" s="77">
        <v>500</v>
      </c>
    </row>
    <row r="83" spans="1:7" s="3" customFormat="1" ht="47.25" customHeight="1" x14ac:dyDescent="0.2">
      <c r="A83" s="22" t="s">
        <v>156</v>
      </c>
      <c r="B83" s="51" t="s">
        <v>157</v>
      </c>
      <c r="C83" s="29">
        <v>5500</v>
      </c>
      <c r="D83" s="29">
        <v>5500</v>
      </c>
      <c r="E83" s="77">
        <v>4250</v>
      </c>
    </row>
    <row r="84" spans="1:7" s="3" customFormat="1" ht="43.5" customHeight="1" x14ac:dyDescent="0.2">
      <c r="A84" s="22" t="s">
        <v>160</v>
      </c>
      <c r="B84" s="51" t="s">
        <v>161</v>
      </c>
      <c r="C84" s="29">
        <f>C85+C86+C87</f>
        <v>175000</v>
      </c>
      <c r="D84" s="29">
        <f>D85+D86+D87</f>
        <v>175000</v>
      </c>
      <c r="E84" s="77">
        <f>E85+E86+E87</f>
        <v>175000</v>
      </c>
    </row>
    <row r="85" spans="1:7" s="3" customFormat="1" ht="42.75" customHeight="1" x14ac:dyDescent="0.2">
      <c r="A85" s="22" t="s">
        <v>158</v>
      </c>
      <c r="B85" s="51" t="s">
        <v>159</v>
      </c>
      <c r="C85" s="29">
        <v>170000</v>
      </c>
      <c r="D85" s="29">
        <v>170000</v>
      </c>
      <c r="E85" s="77">
        <v>170000</v>
      </c>
    </row>
    <row r="86" spans="1:7" s="3" customFormat="1" ht="33.75" customHeight="1" x14ac:dyDescent="0.2">
      <c r="A86" s="22" t="s">
        <v>150</v>
      </c>
      <c r="B86" s="51" t="s">
        <v>151</v>
      </c>
      <c r="C86" s="29">
        <v>2000</v>
      </c>
      <c r="D86" s="29">
        <v>2000</v>
      </c>
      <c r="E86" s="77">
        <v>2000</v>
      </c>
    </row>
    <row r="87" spans="1:7" s="3" customFormat="1" ht="45.75" customHeight="1" x14ac:dyDescent="0.2">
      <c r="A87" s="22" t="s">
        <v>152</v>
      </c>
      <c r="B87" s="51" t="s">
        <v>153</v>
      </c>
      <c r="C87" s="29">
        <v>3000</v>
      </c>
      <c r="D87" s="29">
        <v>3000</v>
      </c>
      <c r="E87" s="77">
        <v>3000</v>
      </c>
    </row>
    <row r="88" spans="1:7" s="5" customFormat="1" ht="22.15" customHeight="1" x14ac:dyDescent="0.2">
      <c r="A88" s="52" t="s">
        <v>72</v>
      </c>
      <c r="B88" s="53" t="s">
        <v>73</v>
      </c>
      <c r="C88" s="54">
        <f>C89+C114</f>
        <v>492485222.94</v>
      </c>
      <c r="D88" s="54">
        <f>D89</f>
        <v>257975730.75999999</v>
      </c>
      <c r="E88" s="81">
        <f>E89</f>
        <v>269440534.29999995</v>
      </c>
      <c r="G88" s="6"/>
    </row>
    <row r="89" spans="1:7" ht="26.25" customHeight="1" x14ac:dyDescent="0.2">
      <c r="A89" s="52" t="s">
        <v>74</v>
      </c>
      <c r="B89" s="55" t="s">
        <v>75</v>
      </c>
      <c r="C89" s="56">
        <f>C93+C101+C112+C90</f>
        <v>486863322.94</v>
      </c>
      <c r="D89" s="56">
        <f>D93+D101+D112+D90</f>
        <v>257975730.75999999</v>
      </c>
      <c r="E89" s="82">
        <f>E93+E101+E112+E90</f>
        <v>269440534.29999995</v>
      </c>
      <c r="F89" s="1"/>
      <c r="G89" s="1"/>
    </row>
    <row r="90" spans="1:7" ht="26.25" customHeight="1" x14ac:dyDescent="0.2">
      <c r="A90" s="52" t="s">
        <v>219</v>
      </c>
      <c r="B90" s="55" t="s">
        <v>220</v>
      </c>
      <c r="C90" s="56">
        <f>C91+C92</f>
        <v>40950510</v>
      </c>
      <c r="D90" s="56">
        <f>D91</f>
        <v>0</v>
      </c>
      <c r="E90" s="82">
        <f>E91</f>
        <v>0</v>
      </c>
      <c r="F90" s="1"/>
      <c r="G90" s="1"/>
    </row>
    <row r="91" spans="1:7" ht="25.9" customHeight="1" x14ac:dyDescent="0.2">
      <c r="A91" s="74" t="s">
        <v>222</v>
      </c>
      <c r="B91" s="75" t="s">
        <v>221</v>
      </c>
      <c r="C91" s="61">
        <v>20428510</v>
      </c>
      <c r="D91" s="61">
        <v>0</v>
      </c>
      <c r="E91" s="83">
        <v>0</v>
      </c>
      <c r="F91" s="1"/>
      <c r="G91" s="1"/>
    </row>
    <row r="92" spans="1:7" ht="25.9" customHeight="1" x14ac:dyDescent="0.2">
      <c r="A92" s="74" t="s">
        <v>226</v>
      </c>
      <c r="B92" s="75" t="s">
        <v>225</v>
      </c>
      <c r="C92" s="61">
        <v>20522000</v>
      </c>
      <c r="D92" s="61"/>
      <c r="E92" s="83"/>
      <c r="F92" s="1"/>
      <c r="G92" s="1"/>
    </row>
    <row r="93" spans="1:7" ht="31.9" customHeight="1" x14ac:dyDescent="0.2">
      <c r="A93" s="57" t="s">
        <v>117</v>
      </c>
      <c r="B93" s="58" t="s">
        <v>88</v>
      </c>
      <c r="C93" s="56">
        <f>C94+C95+C96+C97+C98+C99+C100</f>
        <v>223445462</v>
      </c>
      <c r="D93" s="56">
        <f>D94+D95+D96+D97+D98+D99+D100</f>
        <v>13173484.25</v>
      </c>
      <c r="E93" s="82">
        <f>E94+E95+E96+E97+E98+E99+E100</f>
        <v>13959635.559999999</v>
      </c>
      <c r="F93" s="1"/>
      <c r="G93" s="1"/>
    </row>
    <row r="94" spans="1:7" ht="30.75" customHeight="1" x14ac:dyDescent="0.2">
      <c r="A94" s="59" t="s">
        <v>173</v>
      </c>
      <c r="B94" s="60" t="s">
        <v>174</v>
      </c>
      <c r="C94" s="61">
        <v>1569563.4</v>
      </c>
      <c r="D94" s="61">
        <v>1468083.35</v>
      </c>
      <c r="E94" s="83">
        <v>1440281.05</v>
      </c>
      <c r="F94" s="1"/>
      <c r="G94" s="1"/>
    </row>
    <row r="95" spans="1:7" ht="33.75" customHeight="1" x14ac:dyDescent="0.2">
      <c r="A95" s="62" t="s">
        <v>175</v>
      </c>
      <c r="B95" s="15" t="s">
        <v>176</v>
      </c>
      <c r="C95" s="29">
        <v>2966378</v>
      </c>
      <c r="D95" s="29">
        <v>0</v>
      </c>
      <c r="E95" s="77">
        <v>0</v>
      </c>
      <c r="F95" s="1"/>
      <c r="G95" s="1"/>
    </row>
    <row r="96" spans="1:7" ht="30" customHeight="1" x14ac:dyDescent="0.2">
      <c r="A96" s="62" t="s">
        <v>177</v>
      </c>
      <c r="B96" s="15" t="s">
        <v>178</v>
      </c>
      <c r="C96" s="29">
        <v>1485000</v>
      </c>
      <c r="D96" s="29">
        <v>0</v>
      </c>
      <c r="E96" s="77">
        <v>0</v>
      </c>
      <c r="F96" s="1"/>
      <c r="G96" s="1"/>
    </row>
    <row r="97" spans="1:7" ht="35.25" customHeight="1" x14ac:dyDescent="0.2">
      <c r="A97" s="62" t="s">
        <v>180</v>
      </c>
      <c r="B97" s="15" t="s">
        <v>181</v>
      </c>
      <c r="C97" s="29">
        <v>0</v>
      </c>
      <c r="D97" s="29">
        <v>454816.58</v>
      </c>
      <c r="E97" s="77">
        <v>0</v>
      </c>
      <c r="F97" s="1"/>
      <c r="G97" s="1"/>
    </row>
    <row r="98" spans="1:7" ht="18.75" customHeight="1" x14ac:dyDescent="0.2">
      <c r="A98" s="62" t="s">
        <v>179</v>
      </c>
      <c r="B98" s="15" t="s">
        <v>182</v>
      </c>
      <c r="C98" s="29">
        <v>4058421</v>
      </c>
      <c r="D98" s="29">
        <v>4079882.69</v>
      </c>
      <c r="E98" s="77">
        <v>4352075.5</v>
      </c>
      <c r="F98" s="1"/>
      <c r="G98" s="1"/>
    </row>
    <row r="99" spans="1:7" ht="33.6" customHeight="1" x14ac:dyDescent="0.2">
      <c r="A99" s="62" t="s">
        <v>183</v>
      </c>
      <c r="B99" s="15" t="s">
        <v>184</v>
      </c>
      <c r="C99" s="29">
        <v>483465.91</v>
      </c>
      <c r="D99" s="29">
        <v>460952.38</v>
      </c>
      <c r="E99" s="77">
        <v>457529.76</v>
      </c>
      <c r="F99" s="1"/>
      <c r="G99" s="1"/>
    </row>
    <row r="100" spans="1:7" ht="21" customHeight="1" x14ac:dyDescent="0.2">
      <c r="A100" s="62" t="s">
        <v>185</v>
      </c>
      <c r="B100" s="63" t="s">
        <v>186</v>
      </c>
      <c r="C100" s="29">
        <v>212882633.69</v>
      </c>
      <c r="D100" s="29">
        <v>6709749.25</v>
      </c>
      <c r="E100" s="77">
        <v>7709749.25</v>
      </c>
      <c r="F100" s="1"/>
      <c r="G100" s="1"/>
    </row>
    <row r="101" spans="1:7" ht="22.5" customHeight="1" x14ac:dyDescent="0.2">
      <c r="A101" s="23" t="s">
        <v>118</v>
      </c>
      <c r="B101" s="48" t="s">
        <v>76</v>
      </c>
      <c r="C101" s="33">
        <f>C102+C103+C104+C105+C106+C107+C108+C109+C110+C111</f>
        <v>207865750.94</v>
      </c>
      <c r="D101" s="33">
        <f>D102+D103+D104+D105+D106+D107+D108+D109+D110</f>
        <v>230200646.50999999</v>
      </c>
      <c r="E101" s="79">
        <f>E102+E103+E104+E105+E106+E107+E108+E109+E110</f>
        <v>240879298.73999998</v>
      </c>
      <c r="F101" s="1"/>
    </row>
    <row r="102" spans="1:7" ht="36.6" customHeight="1" x14ac:dyDescent="0.2">
      <c r="A102" s="27" t="s">
        <v>187</v>
      </c>
      <c r="B102" s="28" t="s">
        <v>188</v>
      </c>
      <c r="C102" s="29">
        <v>800598</v>
      </c>
      <c r="D102" s="29">
        <v>808908</v>
      </c>
      <c r="E102" s="77">
        <v>841000</v>
      </c>
      <c r="F102" s="1"/>
    </row>
    <row r="103" spans="1:7" ht="33.75" customHeight="1" x14ac:dyDescent="0.2">
      <c r="A103" s="27" t="s">
        <v>189</v>
      </c>
      <c r="B103" s="28" t="s">
        <v>190</v>
      </c>
      <c r="C103" s="29">
        <v>16908.32</v>
      </c>
      <c r="D103" s="29">
        <v>113243.82</v>
      </c>
      <c r="E103" s="77">
        <v>6901.18</v>
      </c>
      <c r="F103" s="1"/>
    </row>
    <row r="104" spans="1:7" ht="33.6" customHeight="1" x14ac:dyDescent="0.2">
      <c r="A104" s="27" t="s">
        <v>191</v>
      </c>
      <c r="B104" s="28" t="s">
        <v>192</v>
      </c>
      <c r="C104" s="29">
        <v>894499.02</v>
      </c>
      <c r="D104" s="29">
        <v>930279.25</v>
      </c>
      <c r="E104" s="77">
        <v>970888.92</v>
      </c>
      <c r="F104" s="1"/>
    </row>
    <row r="105" spans="1:7" ht="30.75" customHeight="1" x14ac:dyDescent="0.2">
      <c r="A105" s="64" t="s">
        <v>193</v>
      </c>
      <c r="B105" s="28" t="s">
        <v>194</v>
      </c>
      <c r="C105" s="29">
        <v>6128500</v>
      </c>
      <c r="D105" s="29">
        <v>6128500</v>
      </c>
      <c r="E105" s="77">
        <v>6128500</v>
      </c>
      <c r="F105" s="1"/>
    </row>
    <row r="106" spans="1:7" ht="24.75" customHeight="1" x14ac:dyDescent="0.2">
      <c r="A106" s="64" t="s">
        <v>195</v>
      </c>
      <c r="B106" s="28" t="s">
        <v>196</v>
      </c>
      <c r="C106" s="61">
        <v>153576</v>
      </c>
      <c r="D106" s="61">
        <v>0</v>
      </c>
      <c r="E106" s="83">
        <v>0</v>
      </c>
      <c r="F106" s="1"/>
    </row>
    <row r="107" spans="1:7" ht="25.5" customHeight="1" x14ac:dyDescent="0.2">
      <c r="A107" s="64" t="s">
        <v>197</v>
      </c>
      <c r="B107" s="46" t="s">
        <v>198</v>
      </c>
      <c r="C107" s="44">
        <v>1154909</v>
      </c>
      <c r="D107" s="44">
        <v>1126740</v>
      </c>
      <c r="E107" s="80">
        <v>1126740</v>
      </c>
      <c r="F107" s="1"/>
    </row>
    <row r="108" spans="1:7" ht="28.5" customHeight="1" x14ac:dyDescent="0.2">
      <c r="A108" s="64" t="s">
        <v>199</v>
      </c>
      <c r="B108" s="46" t="s">
        <v>200</v>
      </c>
      <c r="C108" s="44">
        <v>193252508.59999999</v>
      </c>
      <c r="D108" s="44">
        <v>217244181.44</v>
      </c>
      <c r="E108" s="80">
        <v>228096605.63999999</v>
      </c>
      <c r="F108" s="1"/>
    </row>
    <row r="109" spans="1:7" ht="42" customHeight="1" x14ac:dyDescent="0.2">
      <c r="A109" s="64" t="s">
        <v>201</v>
      </c>
      <c r="B109" s="46" t="s">
        <v>202</v>
      </c>
      <c r="C109" s="44">
        <v>2917665</v>
      </c>
      <c r="D109" s="44">
        <v>1505433</v>
      </c>
      <c r="E109" s="80">
        <v>1275930</v>
      </c>
      <c r="F109" s="1"/>
    </row>
    <row r="110" spans="1:7" ht="21.6" customHeight="1" x14ac:dyDescent="0.2">
      <c r="A110" s="64" t="s">
        <v>209</v>
      </c>
      <c r="B110" s="46" t="s">
        <v>210</v>
      </c>
      <c r="C110" s="44">
        <v>2321239</v>
      </c>
      <c r="D110" s="44">
        <v>2343361</v>
      </c>
      <c r="E110" s="80">
        <v>2432733</v>
      </c>
      <c r="F110" s="1"/>
    </row>
    <row r="111" spans="1:7" ht="21.6" customHeight="1" x14ac:dyDescent="0.2">
      <c r="A111" s="64" t="s">
        <v>224</v>
      </c>
      <c r="B111" s="46" t="s">
        <v>223</v>
      </c>
      <c r="C111" s="44">
        <v>225348</v>
      </c>
      <c r="D111" s="44"/>
      <c r="E111" s="80"/>
      <c r="F111" s="1"/>
    </row>
    <row r="112" spans="1:7" ht="22.9" customHeight="1" x14ac:dyDescent="0.2">
      <c r="A112" s="26" t="s">
        <v>120</v>
      </c>
      <c r="B112" s="24" t="s">
        <v>119</v>
      </c>
      <c r="C112" s="25">
        <f>C113</f>
        <v>14601600</v>
      </c>
      <c r="D112" s="25">
        <f>D113</f>
        <v>14601600</v>
      </c>
      <c r="E112" s="76">
        <f>E113</f>
        <v>14601600</v>
      </c>
      <c r="F112" s="1"/>
    </row>
    <row r="113" spans="1:6" ht="44.25" customHeight="1" x14ac:dyDescent="0.2">
      <c r="A113" s="64" t="s">
        <v>203</v>
      </c>
      <c r="B113" s="28" t="s">
        <v>204</v>
      </c>
      <c r="C113" s="29">
        <v>14601600</v>
      </c>
      <c r="D113" s="29">
        <v>14601600</v>
      </c>
      <c r="E113" s="77">
        <v>14601600</v>
      </c>
      <c r="F113" s="1"/>
    </row>
    <row r="114" spans="1:6" ht="31.9" customHeight="1" x14ac:dyDescent="0.2">
      <c r="A114" s="68" t="s">
        <v>212</v>
      </c>
      <c r="B114" s="69" t="s">
        <v>213</v>
      </c>
      <c r="C114" s="70">
        <f>C115+C116</f>
        <v>5621900</v>
      </c>
      <c r="D114" s="67"/>
      <c r="E114" s="84"/>
      <c r="F114" s="1"/>
    </row>
    <row r="115" spans="1:6" ht="44.25" customHeight="1" x14ac:dyDescent="0.2">
      <c r="A115" s="108" t="s">
        <v>215</v>
      </c>
      <c r="B115" s="108" t="s">
        <v>216</v>
      </c>
      <c r="C115" s="29">
        <v>5000000</v>
      </c>
      <c r="D115" s="29"/>
      <c r="E115" s="77"/>
      <c r="F115" s="1"/>
    </row>
    <row r="116" spans="1:6" ht="25.15" customHeight="1" x14ac:dyDescent="0.2">
      <c r="A116" s="108" t="s">
        <v>217</v>
      </c>
      <c r="B116" s="108" t="s">
        <v>214</v>
      </c>
      <c r="C116" s="29">
        <v>621900</v>
      </c>
      <c r="D116" s="29"/>
      <c r="E116" s="77"/>
      <c r="F116" s="1"/>
    </row>
    <row r="117" spans="1:6" ht="18" customHeight="1" x14ac:dyDescent="0.2">
      <c r="A117" s="71"/>
      <c r="B117" s="72" t="s">
        <v>77</v>
      </c>
      <c r="C117" s="73">
        <f>C88+C20</f>
        <v>783968682.94000006</v>
      </c>
      <c r="D117" s="65">
        <f>D20+D88</f>
        <v>529488510.75999999</v>
      </c>
      <c r="E117" s="85">
        <f>E20+E88</f>
        <v>547668114.29999995</v>
      </c>
      <c r="F117" s="1"/>
    </row>
    <row r="118" spans="1:6" ht="18" x14ac:dyDescent="0.25">
      <c r="A118" s="2"/>
      <c r="B118" s="2"/>
      <c r="C118" s="2"/>
      <c r="D118" s="2"/>
      <c r="E118" s="66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</sheetData>
  <mergeCells count="16">
    <mergeCell ref="A17:A18"/>
    <mergeCell ref="D9:E9"/>
    <mergeCell ref="A15:C15"/>
    <mergeCell ref="A14:C14"/>
    <mergeCell ref="D13:E13"/>
    <mergeCell ref="D12:E12"/>
    <mergeCell ref="B2:C2"/>
    <mergeCell ref="D10:E10"/>
    <mergeCell ref="D11:E11"/>
    <mergeCell ref="C17:E17"/>
    <mergeCell ref="B17:B18"/>
    <mergeCell ref="D3:E3"/>
    <mergeCell ref="D4:E4"/>
    <mergeCell ref="D5:E5"/>
    <mergeCell ref="D6:E6"/>
    <mergeCell ref="D7:E7"/>
  </mergeCells>
  <phoneticPr fontId="0" type="noConversion"/>
  <pageMargins left="0.66" right="0.23622047244094491" top="0.33" bottom="0.15748031496062992" header="0.15748031496062992" footer="0.1968503937007874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2.75" x14ac:dyDescent="0.2"/>
  <cols>
    <col min="1" max="1" width="42.28515625" customWidth="1"/>
    <col min="2" max="2" width="15.7109375" customWidth="1"/>
    <col min="3" max="3" width="12.5703125" customWidth="1"/>
    <col min="4" max="4" width="11.7109375" customWidth="1"/>
    <col min="5" max="5" width="12.28515625" customWidth="1"/>
    <col min="6" max="7" width="12.5703125" customWidth="1"/>
  </cols>
  <sheetData>
    <row r="2" spans="1:7" ht="86.25" customHeight="1" x14ac:dyDescent="0.2">
      <c r="A2" s="98" t="s">
        <v>66</v>
      </c>
      <c r="B2" s="97"/>
      <c r="C2" s="97"/>
      <c r="D2" s="97"/>
      <c r="E2" s="97"/>
    </row>
    <row r="3" spans="1:7" ht="33" customHeight="1" x14ac:dyDescent="0.2">
      <c r="A3" s="9"/>
      <c r="B3" s="7"/>
      <c r="C3" s="7"/>
      <c r="D3" s="7" t="s">
        <v>60</v>
      </c>
      <c r="E3" s="7"/>
    </row>
    <row r="4" spans="1:7" ht="33" customHeight="1" x14ac:dyDescent="0.2">
      <c r="A4" s="99" t="s">
        <v>46</v>
      </c>
      <c r="B4" s="100" t="s">
        <v>58</v>
      </c>
      <c r="C4" s="100" t="s">
        <v>59</v>
      </c>
      <c r="D4" s="102" t="s">
        <v>1</v>
      </c>
      <c r="E4" s="101" t="s">
        <v>63</v>
      </c>
      <c r="F4" s="101"/>
      <c r="G4" s="101"/>
    </row>
    <row r="5" spans="1:7" ht="75" customHeight="1" x14ac:dyDescent="0.2">
      <c r="A5" s="99"/>
      <c r="B5" s="100"/>
      <c r="C5" s="100"/>
      <c r="D5" s="103"/>
      <c r="E5" s="8">
        <v>2014</v>
      </c>
      <c r="F5" s="8">
        <v>2015</v>
      </c>
      <c r="G5" s="8">
        <v>2016</v>
      </c>
    </row>
    <row r="6" spans="1:7" ht="15" x14ac:dyDescent="0.2">
      <c r="A6" s="10" t="s">
        <v>47</v>
      </c>
      <c r="B6" s="10">
        <v>562160</v>
      </c>
      <c r="C6" s="10">
        <v>0.47849999999999998</v>
      </c>
      <c r="D6" s="13">
        <f t="shared" ref="D6:D17" si="0">B6*C6%</f>
        <v>2689.9356000000002</v>
      </c>
      <c r="E6" s="13">
        <f>E17/D17*D6</f>
        <v>2145.7399103139014</v>
      </c>
      <c r="F6" s="13">
        <f>E6</f>
        <v>2145.7399103139014</v>
      </c>
      <c r="G6" s="13">
        <f>E6</f>
        <v>2145.7399103139014</v>
      </c>
    </row>
    <row r="7" spans="1:7" ht="15" x14ac:dyDescent="0.2">
      <c r="A7" s="10" t="s">
        <v>48</v>
      </c>
      <c r="B7" s="10">
        <v>562160</v>
      </c>
      <c r="C7" s="10">
        <v>0.33050000000000002</v>
      </c>
      <c r="D7" s="13">
        <f t="shared" si="0"/>
        <v>1857.9388000000001</v>
      </c>
      <c r="E7" s="13">
        <f>E17/D17*D7</f>
        <v>1482.0627802690585</v>
      </c>
      <c r="F7" s="13">
        <f t="shared" ref="F7:F17" si="1">E7</f>
        <v>1482.0627802690585</v>
      </c>
      <c r="G7" s="13">
        <f t="shared" ref="G7:G17" si="2">E7</f>
        <v>1482.0627802690585</v>
      </c>
    </row>
    <row r="8" spans="1:7" ht="15" x14ac:dyDescent="0.2">
      <c r="A8" s="10" t="s">
        <v>49</v>
      </c>
      <c r="B8" s="10">
        <v>562160</v>
      </c>
      <c r="C8" s="10">
        <v>0.1069</v>
      </c>
      <c r="D8" s="13">
        <f t="shared" si="0"/>
        <v>600.94903999999997</v>
      </c>
      <c r="E8" s="13">
        <f>E17/D17*D8</f>
        <v>479.37219730941706</v>
      </c>
      <c r="F8" s="13">
        <f t="shared" si="1"/>
        <v>479.37219730941706</v>
      </c>
      <c r="G8" s="13">
        <f t="shared" si="2"/>
        <v>479.37219730941706</v>
      </c>
    </row>
    <row r="9" spans="1:7" ht="15" x14ac:dyDescent="0.2">
      <c r="A9" s="10" t="s">
        <v>50</v>
      </c>
      <c r="B9" s="10">
        <v>562160</v>
      </c>
      <c r="C9" s="10">
        <v>8.2100000000000006E-2</v>
      </c>
      <c r="D9" s="13">
        <f t="shared" si="0"/>
        <v>461.53336000000007</v>
      </c>
      <c r="E9" s="13">
        <f>E17/D17*D9</f>
        <v>368.16143497757855</v>
      </c>
      <c r="F9" s="13">
        <f t="shared" si="1"/>
        <v>368.16143497757855</v>
      </c>
      <c r="G9" s="13">
        <f t="shared" si="2"/>
        <v>368.16143497757855</v>
      </c>
    </row>
    <row r="10" spans="1:7" ht="15" x14ac:dyDescent="0.2">
      <c r="A10" s="10" t="s">
        <v>51</v>
      </c>
      <c r="B10" s="10">
        <v>562160</v>
      </c>
      <c r="C10" s="10">
        <v>0.15340000000000001</v>
      </c>
      <c r="D10" s="13">
        <f t="shared" si="0"/>
        <v>862.35343999999998</v>
      </c>
      <c r="E10" s="13">
        <f>E17/D17*D10</f>
        <v>687.89237668161434</v>
      </c>
      <c r="F10" s="13">
        <f t="shared" si="1"/>
        <v>687.89237668161434</v>
      </c>
      <c r="G10" s="13">
        <f t="shared" si="2"/>
        <v>687.89237668161434</v>
      </c>
    </row>
    <row r="11" spans="1:7" ht="15" x14ac:dyDescent="0.2">
      <c r="A11" s="10" t="s">
        <v>52</v>
      </c>
      <c r="B11" s="10">
        <v>562160</v>
      </c>
      <c r="C11" s="10">
        <v>5.5100000000000003E-2</v>
      </c>
      <c r="D11" s="13">
        <f t="shared" si="0"/>
        <v>309.75016000000005</v>
      </c>
      <c r="E11" s="13">
        <f>E17/D17*D11</f>
        <v>247.08520179372204</v>
      </c>
      <c r="F11" s="13">
        <f t="shared" si="1"/>
        <v>247.08520179372204</v>
      </c>
      <c r="G11" s="13">
        <f t="shared" si="2"/>
        <v>247.08520179372204</v>
      </c>
    </row>
    <row r="12" spans="1:7" ht="15" x14ac:dyDescent="0.2">
      <c r="A12" s="10" t="s">
        <v>53</v>
      </c>
      <c r="B12" s="10">
        <v>562160</v>
      </c>
      <c r="C12" s="10">
        <v>5.0799999999999998E-2</v>
      </c>
      <c r="D12" s="13">
        <f t="shared" si="0"/>
        <v>285.57727999999997</v>
      </c>
      <c r="E12" s="13">
        <f>E17/D17*D12</f>
        <v>227.80269058295963</v>
      </c>
      <c r="F12" s="13">
        <f t="shared" si="1"/>
        <v>227.80269058295963</v>
      </c>
      <c r="G12" s="13">
        <f t="shared" si="2"/>
        <v>227.80269058295963</v>
      </c>
    </row>
    <row r="13" spans="1:7" ht="15" x14ac:dyDescent="0.2">
      <c r="A13" s="10" t="s">
        <v>54</v>
      </c>
      <c r="B13" s="10">
        <v>562160</v>
      </c>
      <c r="C13" s="10">
        <v>0.1426</v>
      </c>
      <c r="D13" s="13">
        <f t="shared" si="0"/>
        <v>801.64016000000004</v>
      </c>
      <c r="E13" s="13">
        <f>E17/D17*D13</f>
        <v>639.4618834080718</v>
      </c>
      <c r="F13" s="13">
        <f t="shared" si="1"/>
        <v>639.4618834080718</v>
      </c>
      <c r="G13" s="13">
        <f t="shared" si="2"/>
        <v>639.4618834080718</v>
      </c>
    </row>
    <row r="14" spans="1:7" ht="15" x14ac:dyDescent="0.2">
      <c r="A14" s="10" t="s">
        <v>55</v>
      </c>
      <c r="B14" s="10">
        <v>562160</v>
      </c>
      <c r="C14" s="10">
        <v>7.2400000000000006E-2</v>
      </c>
      <c r="D14" s="13">
        <f t="shared" si="0"/>
        <v>407.00384000000003</v>
      </c>
      <c r="E14" s="13">
        <f>E17/D17*D14</f>
        <v>324.6636771300449</v>
      </c>
      <c r="F14" s="13">
        <f t="shared" si="1"/>
        <v>324.6636771300449</v>
      </c>
      <c r="G14" s="13">
        <f t="shared" si="2"/>
        <v>324.6636771300449</v>
      </c>
    </row>
    <row r="15" spans="1:7" ht="15" x14ac:dyDescent="0.2">
      <c r="A15" s="10" t="s">
        <v>56</v>
      </c>
      <c r="B15" s="10">
        <v>562160</v>
      </c>
      <c r="C15" s="10">
        <v>2.3800000000000002E-2</v>
      </c>
      <c r="D15" s="13">
        <f t="shared" si="0"/>
        <v>133.79408000000001</v>
      </c>
      <c r="E15" s="13">
        <f>E17/D17*D15</f>
        <v>106.72645739910315</v>
      </c>
      <c r="F15" s="13">
        <f t="shared" si="1"/>
        <v>106.72645739910315</v>
      </c>
      <c r="G15" s="13">
        <f t="shared" si="2"/>
        <v>106.72645739910315</v>
      </c>
    </row>
    <row r="16" spans="1:7" ht="15.75" x14ac:dyDescent="0.25">
      <c r="A16" s="11" t="s">
        <v>61</v>
      </c>
      <c r="B16" s="10"/>
      <c r="C16" s="11"/>
      <c r="D16" s="14">
        <f>SUM(D6:D15)</f>
        <v>8410.4757599999994</v>
      </c>
      <c r="E16" s="14">
        <f>SUM(E6:E15)</f>
        <v>6708.9686098654711</v>
      </c>
      <c r="F16" s="14">
        <f>SUM(F6:F15)</f>
        <v>6708.9686098654711</v>
      </c>
      <c r="G16" s="14">
        <f>SUM(G6:G15)</f>
        <v>6708.9686098654711</v>
      </c>
    </row>
    <row r="17" spans="1:7" ht="15" x14ac:dyDescent="0.2">
      <c r="A17" s="10" t="s">
        <v>57</v>
      </c>
      <c r="B17" s="10">
        <v>562160</v>
      </c>
      <c r="C17" s="10">
        <v>1.3826000000000001</v>
      </c>
      <c r="D17" s="13">
        <f t="shared" si="0"/>
        <v>7772.4241599999996</v>
      </c>
      <c r="E17" s="10">
        <v>6200</v>
      </c>
      <c r="F17" s="13">
        <f t="shared" si="1"/>
        <v>6200</v>
      </c>
      <c r="G17" s="13">
        <f t="shared" si="2"/>
        <v>6200</v>
      </c>
    </row>
    <row r="18" spans="1:7" ht="15.75" x14ac:dyDescent="0.25">
      <c r="A18" s="12" t="s">
        <v>62</v>
      </c>
      <c r="B18" s="11"/>
      <c r="C18" s="11"/>
      <c r="D18" s="14">
        <f>SUM(D16:D17)</f>
        <v>16182.89992</v>
      </c>
      <c r="E18" s="14">
        <f>SUM(E16:E17)</f>
        <v>12908.968609865471</v>
      </c>
      <c r="F18" s="14">
        <f>SUM(F16:F17)</f>
        <v>12908.968609865471</v>
      </c>
      <c r="G18" s="14">
        <f>SUM(G16:G17)</f>
        <v>12908.968609865471</v>
      </c>
    </row>
    <row r="20" spans="1:7" ht="15" x14ac:dyDescent="0.2">
      <c r="A20" s="3" t="s">
        <v>65</v>
      </c>
      <c r="D20" s="97" t="s">
        <v>64</v>
      </c>
      <c r="E20" s="97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2021-07-30T01:01:58Z</cp:lastPrinted>
  <dcterms:created xsi:type="dcterms:W3CDTF">2007-09-25T22:11:31Z</dcterms:created>
  <dcterms:modified xsi:type="dcterms:W3CDTF">2021-08-02T23:52:40Z</dcterms:modified>
</cp:coreProperties>
</file>