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ma\Desktop\МНПА на 23.05.2023\Решения Думы от 22.05.2023\"/>
    </mc:Choice>
  </mc:AlternateContent>
  <bookViews>
    <workbookView xWindow="450" yWindow="120" windowWidth="22590" windowHeight="12240"/>
  </bookViews>
  <sheets>
    <sheet name="Лист1" sheetId="1" r:id="rId1"/>
    <sheet name="Лист2" sheetId="312" r:id="rId2"/>
    <sheet name="Лист3" sheetId="6920" r:id="rId3"/>
  </sheet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6" i="1" l="1"/>
  <c r="E96" i="1"/>
  <c r="C96" i="1"/>
  <c r="C92" i="1"/>
  <c r="C115" i="1" l="1"/>
  <c r="D103" i="1" l="1"/>
  <c r="E103" i="1"/>
  <c r="C103" i="1"/>
  <c r="D112" i="1" l="1"/>
  <c r="E112" i="1"/>
  <c r="C112" i="1"/>
  <c r="C75" i="1"/>
  <c r="D75" i="1"/>
  <c r="E75" i="1"/>
  <c r="D88" i="1"/>
  <c r="E88" i="1"/>
  <c r="C88" i="1"/>
  <c r="D52" i="1" l="1"/>
  <c r="E52" i="1"/>
  <c r="C52" i="1"/>
  <c r="D60" i="1"/>
  <c r="E60" i="1"/>
  <c r="C60" i="1"/>
  <c r="D58" i="1"/>
  <c r="E58" i="1"/>
  <c r="C58" i="1"/>
  <c r="D56" i="1"/>
  <c r="E56" i="1"/>
  <c r="C56" i="1"/>
  <c r="D54" i="1"/>
  <c r="E54" i="1"/>
  <c r="C54" i="1"/>
  <c r="D46" i="1"/>
  <c r="E46" i="1"/>
  <c r="C46" i="1"/>
  <c r="D48" i="1"/>
  <c r="E48" i="1"/>
  <c r="C48" i="1"/>
  <c r="D42" i="1"/>
  <c r="E42" i="1"/>
  <c r="C42" i="1"/>
  <c r="D40" i="1"/>
  <c r="E40" i="1"/>
  <c r="C40" i="1"/>
  <c r="D32" i="1"/>
  <c r="E32" i="1"/>
  <c r="C32" i="1"/>
  <c r="D37" i="1"/>
  <c r="E37" i="1"/>
  <c r="C37" i="1"/>
  <c r="D35" i="1"/>
  <c r="E35" i="1"/>
  <c r="C35" i="1"/>
  <c r="D27" i="1"/>
  <c r="D26" i="1" s="1"/>
  <c r="E27" i="1"/>
  <c r="E26" i="1" s="1"/>
  <c r="C27" i="1"/>
  <c r="C26" i="1" s="1"/>
  <c r="C31" i="1" l="1"/>
  <c r="D39" i="1"/>
  <c r="E45" i="1"/>
  <c r="C45" i="1"/>
  <c r="C39" i="1"/>
  <c r="D45" i="1"/>
  <c r="E31" i="1"/>
  <c r="E51" i="1"/>
  <c r="C51" i="1"/>
  <c r="D51" i="1"/>
  <c r="E39" i="1"/>
  <c r="D31" i="1"/>
  <c r="D86" i="1" l="1"/>
  <c r="D74" i="1" s="1"/>
  <c r="E86" i="1"/>
  <c r="E74" i="1" s="1"/>
  <c r="C86" i="1"/>
  <c r="C74" i="1" s="1"/>
  <c r="D66" i="1" l="1"/>
  <c r="D63" i="1" s="1"/>
  <c r="D62" i="1" s="1"/>
  <c r="E66" i="1"/>
  <c r="E63" i="1" s="1"/>
  <c r="E62" i="1" s="1"/>
  <c r="C66" i="1"/>
  <c r="C63" i="1" s="1"/>
  <c r="C62" i="1" s="1"/>
  <c r="D20" i="1"/>
  <c r="E20" i="1"/>
  <c r="C20" i="1"/>
  <c r="E92" i="1" l="1"/>
  <c r="D92" i="1"/>
  <c r="E91" i="1" l="1"/>
  <c r="D72" i="1"/>
  <c r="D71" i="1" s="1"/>
  <c r="E72" i="1"/>
  <c r="E71" i="1" s="1"/>
  <c r="D69" i="1"/>
  <c r="E69" i="1"/>
  <c r="D19" i="1"/>
  <c r="E19" i="1"/>
  <c r="C72" i="1"/>
  <c r="C71" i="1" s="1"/>
  <c r="C19" i="1"/>
  <c r="C69" i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C91" i="1" l="1"/>
  <c r="C90" i="1" s="1"/>
  <c r="D50" i="1"/>
  <c r="D18" i="1" s="1"/>
  <c r="D91" i="1"/>
  <c r="D90" i="1" s="1"/>
  <c r="E9" i="312"/>
  <c r="F9" i="312" s="1"/>
  <c r="E50" i="1"/>
  <c r="E18" i="1" s="1"/>
  <c r="D16" i="312"/>
  <c r="D18" i="312" s="1"/>
  <c r="E10" i="312"/>
  <c r="E15" i="312"/>
  <c r="F15" i="312" s="1"/>
  <c r="C50" i="1"/>
  <c r="E90" i="1"/>
  <c r="E13" i="312"/>
  <c r="E12" i="312"/>
  <c r="E8" i="312"/>
  <c r="E11" i="312"/>
  <c r="E7" i="312"/>
  <c r="E6" i="312"/>
  <c r="E14" i="312"/>
  <c r="G9" i="312" l="1"/>
  <c r="E117" i="1"/>
  <c r="D117" i="1"/>
  <c r="G15" i="312"/>
  <c r="F10" i="312"/>
  <c r="G10" i="312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  <c r="C18" i="1"/>
  <c r="C117" i="1" s="1"/>
</calcChain>
</file>

<file path=xl/sharedStrings.xml><?xml version="1.0" encoding="utf-8"?>
<sst xmlns="http://schemas.openxmlformats.org/spreadsheetml/2006/main" count="237" uniqueCount="233">
  <si>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</si>
  <si>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</si>
  <si>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</si>
  <si>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</si>
  <si>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</si>
  <si>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</si>
  <si>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</si>
  <si>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</si>
  <si>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</si>
  <si>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</si>
  <si>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</si>
  <si>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</si>
  <si>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</si>
  <si>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</si>
  <si>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</si>
  <si>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</si>
  <si>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</si>
  <si>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</si>
  <si>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</si>
  <si>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</si>
  <si>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</si>
  <si>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</si>
  <si>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</si>
  <si>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</si>
  <si>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</si>
  <si>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</si>
  <si>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</si>
  <si>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</si>
  <si>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</si>
  <si>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</si>
  <si>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</si>
  <si>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</si>
  <si>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</si>
  <si>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</si>
  <si>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</si>
  <si>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</si>
  <si>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</si>
  <si>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</si>
  <si>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</si>
  <si>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</si>
  <si>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</si>
  <si>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</si>
  <si>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</si>
  <si>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</si>
  <si>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</si>
  <si>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</si>
  <si>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</si>
  <si>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</si>
  <si>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</si>
  <si>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</si>
  <si>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</si>
  <si>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</si>
  <si>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</si>
  <si>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</si>
  <si>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</si>
  <si>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</si>
  <si>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</si>
  <si>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</si>
  <si>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</si>
  <si>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</si>
  <si>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</si>
  <si>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</si>
  <si>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</si>
  <si>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</si>
  <si>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</si>
  <si>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</si>
  <si>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</si>
  <si>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</si>
  <si>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</si>
  <si>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</si>
  <si>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</si>
  <si>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</si>
  <si>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</si>
  <si>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</si>
  <si>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</si>
  <si>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</si>
  <si>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</si>
  <si>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</si>
  <si>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</si>
  <si>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</si>
  <si>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</si>
  <si>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</si>
  <si>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</si>
  <si>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</si>
  <si>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</si>
  <si>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</si>
  <si>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</si>
  <si>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</si>
  <si>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</si>
  <si>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</si>
  <si>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</si>
  <si>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</si>
  <si>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</si>
  <si>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</si>
  <si>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</si>
  <si>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</si>
  <si>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</si>
  <si>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</si>
  <si>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</si>
  <si>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</si>
  <si>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</si>
  <si>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</si>
  <si>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</si>
  <si>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</si>
  <si>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</si>
  <si>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</si>
  <si>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</si>
  <si>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</si>
  <si>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</si>
  <si>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</si>
  <si>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</si>
  <si>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</si>
  <si>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</si>
  <si>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</si>
  <si>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</si>
  <si>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</si>
  <si>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</si>
  <si>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</si>
  <si>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</si>
  <si>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</si>
  <si>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</si>
  <si>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</si>
  <si>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</si>
  <si>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</si>
  <si>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</si>
  <si>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</si>
  <si>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</si>
  <si>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</si>
  <si>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</si>
  <si>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</si>
  <si>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</si>
  <si>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</si>
  <si>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</si>
  <si>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</si>
  <si>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</si>
  <si>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</si>
  <si>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</si>
  <si>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</si>
  <si>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</si>
  <si>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</si>
  <si>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</si>
  <si>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</si>
  <si>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</si>
  <si>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</si>
  <si>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</si>
  <si>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</si>
  <si>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</si>
  <si>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</si>
  <si>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</si>
  <si>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</si>
  <si>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</si>
  <si>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</si>
  <si>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</si>
  <si>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</si>
  <si>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</si>
  <si>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</si>
  <si>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</si>
  <si>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</si>
  <si>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</si>
  <si>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</si>
  <si>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</si>
  <si>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</si>
  <si>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</si>
  <si>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</si>
  <si>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</si>
  <si>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</si>
  <si>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</si>
  <si>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</si>
  <si>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</si>
  <si>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</si>
  <si>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</si>
  <si>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</si>
  <si>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</si>
  <si>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</si>
  <si>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</si>
  <si>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</si>
  <si>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</si>
  <si>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</si>
  <si>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</si>
  <si>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</si>
  <si>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</si>
  <si>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</si>
  <si>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</si>
  <si>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</si>
  <si>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</si>
  <si>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</si>
  <si>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</si>
  <si>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</si>
  <si>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</si>
  <si>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</si>
  <si>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</si>
  <si>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</si>
  <si>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</si>
  <si>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</si>
  <si>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</si>
  <si>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</si>
  <si>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</si>
  <si>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</si>
  <si>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Приложение № 3    </t>
  </si>
  <si>
    <t xml:space="preserve"> доходов  бюджета Тернейского муниципального округа  на 2023 год и плановый  период 2024 и 2025 годов</t>
  </si>
  <si>
    <t>1 16 10000 00 0000 140</t>
  </si>
  <si>
    <t>Платежи в целях возмещения причиненного ущерба (убытков)</t>
  </si>
  <si>
    <t>1 16 01153 01 0000 140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</si>
  <si>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</si>
  <si>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</si>
  <si>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</si>
  <si>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</si>
  <si>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</si>
  <si>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</si>
  <si>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</si>
  <si>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</si>
  <si>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</si>
  <si>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</si>
  <si>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</si>
  <si>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</si>
  <si>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</si>
  <si>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</si>
  <si>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</si>
  <si>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</si>
  <si>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</si>
  <si>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 xml:space="preserve">от      20.12.2022 г. №395 </t>
  </si>
  <si>
    <t xml:space="preserve">Приложение №1    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</si>
  <si>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</si>
  <si>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</si>
  <si>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</si>
  <si>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</si>
  <si>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</si>
  <si>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</si>
  <si>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</si>
  <si>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</si>
  <si>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 xml:space="preserve">
2 02 15002 14 0000 150
</t>
  </si>
  <si>
    <t>Дотации бюджетам муниципальных округов на поддержку мер по обеспечению сбалансированности бюджетов</t>
  </si>
  <si>
    <t>от      23.05.2023 г. №433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</si>
</sst>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92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top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4" fontId="8" fillId="0" borderId="1" xfId="0" applyNumberFormat="1" applyFont="1" applyBorder="1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164" fontId="6" fillId="0" borderId="0" xfId="1" applyNumberFormat="1" applyFont="1" applyFill="1" applyBorder="1"/>
    <xf numFmtId="164" fontId="12" fillId="0" borderId="0" xfId="1" applyFont="1" applyFill="1" applyBorder="1"/>
    <xf numFmtId="0" fontId="2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34F8B31F30A74068B1EE82E93468F4A359AA621C544104346E9917605D8C697A1ED7366D1E538D1AE62219EE3CE93F45AC8F531673Fp6A6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832DEFA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C32DDFC38319AAA9B99EA5CD6EA33793F6426p3A7X" TargetMode="External"/><Relationship Id="rId6" Type="http://schemas.openxmlformats.org/officeDocument/2006/relationships/hyperlink" Target="consultantplus://offline/ref=134F8B31F30A74068B1EE82E93468F4A359AA621C544104346E9917605D8C697A1ED7362D3ED31D3F838319AAA9B99EA5CD6EA33793F6426p3A7X" TargetMode="External"/><Relationship Id="rId5" Type="http://schemas.openxmlformats.org/officeDocument/2006/relationships/hyperlink" Target="consultantplus://offline/ref=134F8B31F30A74068B1EE82E93468F4A359AA621C544104346E9917605D8C697A1ED7362D3ED34D3FF38319AAA9B99EA5CD6EA33793F6426p3A7X" TargetMode="External"/><Relationship Id="rId4" Type="http://schemas.openxmlformats.org/officeDocument/2006/relationships/hyperlink" Target="consultantplus://offline/ref=134F8B31F30A74068B1EE82E93468F4A359AA621C544104346E9917605D8C697A1ED7362D3ED35D2FC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7"/>
  <sheetViews>
    <sheetView tabSelected="1" zoomScale="110" zoomScaleNormal="110" workbookViewId="0">
      <selection activeCell="G12" sqref="G12"/>
    </sheetView>
  </sheetViews>
  <sheetFormatPr defaultRowHeight="12.75" x14ac:dyDescent="0.2"/>
  <cols>
    <col min="1" max="1" width="24.5703125" customWidth="1"/>
    <col min="2" max="2" width="54.28515625" customWidth="1"/>
    <col min="3" max="4" width="15" customWidth="1"/>
    <col min="5" max="5" width="16.42578125" customWidth="1"/>
    <col min="6" max="6" width="11.7109375" customWidth="1"/>
    <col min="7" max="7" width="10.5703125" customWidth="1"/>
  </cols>
  <sheetData>
    <row r="1" spans="1:6" ht="1.5" customHeight="1" x14ac:dyDescent="0.2">
      <c r="A1" s="14"/>
      <c r="B1" s="23"/>
      <c r="C1" s="23"/>
      <c r="D1" s="23"/>
      <c r="E1" s="23"/>
      <c r="F1" s="26"/>
    </row>
    <row r="2" spans="1:6" ht="12" customHeight="1" x14ac:dyDescent="0.25">
      <c r="A2" s="15"/>
      <c r="B2" s="75"/>
      <c r="C2" s="75"/>
      <c r="D2" s="77" t="s">
        <v>221</v>
      </c>
      <c r="E2" s="77"/>
      <c r="F2" s="26"/>
    </row>
    <row r="3" spans="1:6" ht="12" customHeight="1" x14ac:dyDescent="0.25">
      <c r="A3" s="15"/>
      <c r="B3" s="68"/>
      <c r="C3" s="68"/>
      <c r="D3" s="76" t="s">
        <v>66</v>
      </c>
      <c r="E3" s="76"/>
      <c r="F3" s="26"/>
    </row>
    <row r="4" spans="1:6" ht="12" customHeight="1" x14ac:dyDescent="0.25">
      <c r="A4" s="15"/>
      <c r="B4" s="68"/>
      <c r="C4" s="68"/>
      <c r="D4" s="77" t="s">
        <v>155</v>
      </c>
      <c r="E4" s="77"/>
      <c r="F4" s="26"/>
    </row>
    <row r="5" spans="1:6" ht="12" customHeight="1" x14ac:dyDescent="0.25">
      <c r="A5" s="15"/>
      <c r="B5" s="68"/>
      <c r="C5" s="68"/>
      <c r="D5" s="77" t="s">
        <v>174</v>
      </c>
      <c r="E5" s="77"/>
      <c r="F5" s="26"/>
    </row>
    <row r="6" spans="1:6" ht="12" customHeight="1" x14ac:dyDescent="0.25">
      <c r="A6" s="15"/>
      <c r="B6" s="24"/>
      <c r="C6" s="24"/>
      <c r="D6" s="77" t="s">
        <v>232</v>
      </c>
      <c r="E6" s="77"/>
      <c r="F6" s="26"/>
    </row>
    <row r="7" spans="1:6" ht="12" customHeight="1" x14ac:dyDescent="0.25">
      <c r="A7" s="15"/>
      <c r="B7" s="26"/>
      <c r="C7" s="26"/>
      <c r="D7" s="77" t="s">
        <v>198</v>
      </c>
      <c r="E7" s="77"/>
      <c r="F7" s="26"/>
    </row>
    <row r="8" spans="1:6" ht="12" customHeight="1" x14ac:dyDescent="0.25">
      <c r="A8" s="15"/>
      <c r="B8" s="26"/>
      <c r="C8" s="26"/>
      <c r="D8" s="76" t="s">
        <v>66</v>
      </c>
      <c r="E8" s="76"/>
      <c r="F8" s="26"/>
    </row>
    <row r="9" spans="1:6" ht="12" customHeight="1" x14ac:dyDescent="0.25">
      <c r="A9" s="15"/>
      <c r="B9" s="26"/>
      <c r="C9" s="26"/>
      <c r="D9" s="77" t="s">
        <v>155</v>
      </c>
      <c r="E9" s="77"/>
      <c r="F9" s="26"/>
    </row>
    <row r="10" spans="1:6" ht="12" customHeight="1" x14ac:dyDescent="0.25">
      <c r="A10" s="15"/>
      <c r="B10" s="26"/>
      <c r="C10" s="26"/>
      <c r="D10" s="77" t="s">
        <v>174</v>
      </c>
      <c r="E10" s="77"/>
      <c r="F10" s="26"/>
    </row>
    <row r="11" spans="1:6" ht="15" customHeight="1" x14ac:dyDescent="0.25">
      <c r="A11" s="15"/>
      <c r="B11" s="26"/>
      <c r="C11" s="26"/>
      <c r="D11" s="77" t="s">
        <v>220</v>
      </c>
      <c r="E11" s="77"/>
      <c r="F11" s="26"/>
    </row>
    <row r="12" spans="1:6" ht="15.75" x14ac:dyDescent="0.2">
      <c r="A12" s="83" t="s">
        <v>19</v>
      </c>
      <c r="B12" s="84"/>
      <c r="C12" s="84"/>
      <c r="D12" s="25"/>
      <c r="E12" s="25"/>
      <c r="F12" s="26"/>
    </row>
    <row r="13" spans="1:6" ht="25.9" customHeight="1" x14ac:dyDescent="0.2">
      <c r="A13" s="83" t="s">
        <v>199</v>
      </c>
      <c r="B13" s="83"/>
      <c r="C13" s="83"/>
      <c r="D13" s="83"/>
      <c r="E13" s="83"/>
      <c r="F13" s="26"/>
    </row>
    <row r="14" spans="1:6" x14ac:dyDescent="0.2">
      <c r="A14" s="23"/>
      <c r="B14" s="26"/>
      <c r="C14" s="23"/>
      <c r="D14" s="23"/>
      <c r="E14" s="23" t="s">
        <v>96</v>
      </c>
      <c r="F14" s="26"/>
    </row>
    <row r="15" spans="1:6" ht="21" customHeight="1" x14ac:dyDescent="0.2">
      <c r="A15" s="81" t="s">
        <v>0</v>
      </c>
      <c r="B15" s="79" t="s">
        <v>33</v>
      </c>
      <c r="C15" s="78" t="s">
        <v>156</v>
      </c>
      <c r="D15" s="78"/>
      <c r="E15" s="78"/>
      <c r="F15" s="26"/>
    </row>
    <row r="16" spans="1:6" ht="20.45" customHeight="1" x14ac:dyDescent="0.2">
      <c r="A16" s="82"/>
      <c r="B16" s="80"/>
      <c r="C16" s="27">
        <v>2023</v>
      </c>
      <c r="D16" s="27">
        <v>2024</v>
      </c>
      <c r="E16" s="27">
        <v>2025</v>
      </c>
      <c r="F16" s="26"/>
    </row>
    <row r="17" spans="1:6" x14ac:dyDescent="0.2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6"/>
    </row>
    <row r="18" spans="1:6" s="2" customFormat="1" ht="18.75" customHeight="1" x14ac:dyDescent="0.2">
      <c r="A18" s="16" t="s">
        <v>2</v>
      </c>
      <c r="B18" s="47" t="s">
        <v>30</v>
      </c>
      <c r="C18" s="29">
        <f>C19+C31+C39+C45+C50+C62+C71+C69+C26+C74</f>
        <v>129201000</v>
      </c>
      <c r="D18" s="29">
        <f t="shared" ref="D18:E18" si="0">D19+D31+D39+D45+D50+D62+D71+D69+D26+D74</f>
        <v>134490010</v>
      </c>
      <c r="E18" s="29">
        <f t="shared" si="0"/>
        <v>139040940</v>
      </c>
      <c r="F18" s="30"/>
    </row>
    <row r="19" spans="1:6" s="3" customFormat="1" ht="19.5" customHeight="1" x14ac:dyDescent="0.25">
      <c r="A19" s="17" t="s">
        <v>3</v>
      </c>
      <c r="B19" s="47" t="s">
        <v>4</v>
      </c>
      <c r="C19" s="29">
        <f>C20</f>
        <v>68686000</v>
      </c>
      <c r="D19" s="29">
        <f>D20</f>
        <v>73239000</v>
      </c>
      <c r="E19" s="29">
        <f>E20</f>
        <v>77539000</v>
      </c>
      <c r="F19" s="31"/>
    </row>
    <row r="20" spans="1:6" s="2" customFormat="1" ht="16.899999999999999" customHeight="1" x14ac:dyDescent="0.2">
      <c r="A20" s="18" t="s">
        <v>5</v>
      </c>
      <c r="B20" s="49" t="s">
        <v>6</v>
      </c>
      <c r="C20" s="19">
        <f>C21+C22+C23+C24+C25</f>
        <v>68686000</v>
      </c>
      <c r="D20" s="19">
        <f t="shared" ref="D20:E20" si="1">D21+D22+D23+D24+D25</f>
        <v>73239000</v>
      </c>
      <c r="E20" s="19">
        <f t="shared" si="1"/>
        <v>77539000</v>
      </c>
      <c r="F20" s="30"/>
    </row>
    <row r="21" spans="1:6" s="2" customFormat="1" ht="66.599999999999994" customHeight="1" x14ac:dyDescent="0.2">
      <c r="A21" s="18" t="s">
        <v>34</v>
      </c>
      <c r="B21" s="49" t="s">
        <v>84</v>
      </c>
      <c r="C21" s="19">
        <v>65972000</v>
      </c>
      <c r="D21" s="19">
        <v>70345000</v>
      </c>
      <c r="E21" s="19">
        <v>74476000</v>
      </c>
      <c r="F21" s="30"/>
    </row>
    <row r="22" spans="1:6" s="2" customFormat="1" ht="95.45" customHeight="1" x14ac:dyDescent="0.2">
      <c r="A22" s="18" t="s">
        <v>85</v>
      </c>
      <c r="B22" s="49" t="s">
        <v>86</v>
      </c>
      <c r="C22" s="19">
        <v>157000</v>
      </c>
      <c r="D22" s="19">
        <v>167000</v>
      </c>
      <c r="E22" s="19">
        <v>177000</v>
      </c>
      <c r="F22" s="30"/>
    </row>
    <row r="23" spans="1:6" s="2" customFormat="1" ht="40.9" customHeight="1" x14ac:dyDescent="0.2">
      <c r="A23" s="18" t="s">
        <v>87</v>
      </c>
      <c r="B23" s="49" t="s">
        <v>88</v>
      </c>
      <c r="C23" s="19">
        <v>803000</v>
      </c>
      <c r="D23" s="19">
        <v>857000</v>
      </c>
      <c r="E23" s="19">
        <v>907000</v>
      </c>
      <c r="F23" s="30"/>
    </row>
    <row r="24" spans="1:6" s="2" customFormat="1" ht="79.900000000000006" customHeight="1" x14ac:dyDescent="0.2">
      <c r="A24" s="18" t="s">
        <v>89</v>
      </c>
      <c r="B24" s="49" t="s">
        <v>90</v>
      </c>
      <c r="C24" s="19">
        <v>1453000</v>
      </c>
      <c r="D24" s="19">
        <v>1549000</v>
      </c>
      <c r="E24" s="19">
        <v>1640000</v>
      </c>
      <c r="F24" s="30"/>
    </row>
    <row r="25" spans="1:6" s="2" customFormat="1" ht="81.599999999999994" customHeight="1" x14ac:dyDescent="0.2">
      <c r="A25" s="32" t="s">
        <v>183</v>
      </c>
      <c r="B25" s="41" t="s">
        <v>182</v>
      </c>
      <c r="C25" s="33">
        <v>301000</v>
      </c>
      <c r="D25" s="34">
        <v>321000</v>
      </c>
      <c r="E25" s="34">
        <v>339000</v>
      </c>
      <c r="F25" s="30"/>
    </row>
    <row r="26" spans="1:6" s="2" customFormat="1" ht="43.15" customHeight="1" x14ac:dyDescent="0.2">
      <c r="A26" s="17" t="s">
        <v>102</v>
      </c>
      <c r="B26" s="47" t="s">
        <v>62</v>
      </c>
      <c r="C26" s="29">
        <f>C27</f>
        <v>26003400</v>
      </c>
      <c r="D26" s="29">
        <f t="shared" ref="D26:E26" si="2">D27</f>
        <v>27336550</v>
      </c>
      <c r="E26" s="29">
        <f t="shared" si="2"/>
        <v>27336550</v>
      </c>
      <c r="F26" s="30"/>
    </row>
    <row r="27" spans="1:6" s="2" customFormat="1" ht="36" customHeight="1" x14ac:dyDescent="0.2">
      <c r="A27" s="28" t="s">
        <v>63</v>
      </c>
      <c r="B27" s="49" t="s">
        <v>64</v>
      </c>
      <c r="C27" s="35">
        <f>SUM(C28:C30)</f>
        <v>26003400</v>
      </c>
      <c r="D27" s="35">
        <f t="shared" ref="D27:E27" si="3">SUM(D28:D30)</f>
        <v>27336550</v>
      </c>
      <c r="E27" s="35">
        <f t="shared" si="3"/>
        <v>27336550</v>
      </c>
      <c r="F27" s="30"/>
    </row>
    <row r="28" spans="1:6" s="2" customFormat="1" ht="53.45" customHeight="1" x14ac:dyDescent="0.2">
      <c r="A28" s="28" t="s">
        <v>73</v>
      </c>
      <c r="B28" s="49" t="s">
        <v>74</v>
      </c>
      <c r="C28" s="35">
        <v>12316510</v>
      </c>
      <c r="D28" s="19">
        <v>12035940</v>
      </c>
      <c r="E28" s="19">
        <v>12035940</v>
      </c>
      <c r="F28" s="30"/>
    </row>
    <row r="29" spans="1:6" s="2" customFormat="1" ht="67.150000000000006" customHeight="1" x14ac:dyDescent="0.2">
      <c r="A29" s="28" t="s">
        <v>81</v>
      </c>
      <c r="B29" s="49" t="s">
        <v>82</v>
      </c>
      <c r="C29" s="35">
        <v>85550</v>
      </c>
      <c r="D29" s="19">
        <v>69540</v>
      </c>
      <c r="E29" s="36">
        <v>69540</v>
      </c>
      <c r="F29" s="30"/>
    </row>
    <row r="30" spans="1:6" s="2" customFormat="1" ht="58.15" customHeight="1" x14ac:dyDescent="0.2">
      <c r="A30" s="28" t="s">
        <v>75</v>
      </c>
      <c r="B30" s="49" t="s">
        <v>76</v>
      </c>
      <c r="C30" s="35">
        <v>13601340</v>
      </c>
      <c r="D30" s="19">
        <v>15231070</v>
      </c>
      <c r="E30" s="19">
        <v>15231070</v>
      </c>
      <c r="F30" s="30"/>
    </row>
    <row r="31" spans="1:6" s="3" customFormat="1" ht="19.149999999999999" customHeight="1" x14ac:dyDescent="0.25">
      <c r="A31" s="37" t="s">
        <v>7</v>
      </c>
      <c r="B31" s="58" t="s">
        <v>8</v>
      </c>
      <c r="C31" s="38">
        <f>C32+C35+C37</f>
        <v>4378890</v>
      </c>
      <c r="D31" s="38">
        <f t="shared" ref="D31:E31" si="4">D32+D35+D37</f>
        <v>4521010</v>
      </c>
      <c r="E31" s="38">
        <f t="shared" si="4"/>
        <v>4675940</v>
      </c>
      <c r="F31" s="31"/>
    </row>
    <row r="32" spans="1:6" s="3" customFormat="1" ht="26.45" customHeight="1" x14ac:dyDescent="0.25">
      <c r="A32" s="39" t="s">
        <v>149</v>
      </c>
      <c r="B32" s="59" t="s">
        <v>150</v>
      </c>
      <c r="C32" s="19">
        <f>C33+C34</f>
        <v>340890</v>
      </c>
      <c r="D32" s="19">
        <f t="shared" ref="D32:E32" si="5">D33+D34</f>
        <v>356010</v>
      </c>
      <c r="E32" s="19">
        <f t="shared" si="5"/>
        <v>371940</v>
      </c>
      <c r="F32" s="31"/>
    </row>
    <row r="33" spans="1:6" s="3" customFormat="1" ht="28.15" customHeight="1" x14ac:dyDescent="0.25">
      <c r="A33" s="39" t="s">
        <v>152</v>
      </c>
      <c r="B33" s="59" t="s">
        <v>151</v>
      </c>
      <c r="C33" s="19">
        <v>221660</v>
      </c>
      <c r="D33" s="19">
        <v>231490</v>
      </c>
      <c r="E33" s="19">
        <v>241850</v>
      </c>
      <c r="F33" s="31"/>
    </row>
    <row r="34" spans="1:6" s="3" customFormat="1" ht="40.15" customHeight="1" x14ac:dyDescent="0.25">
      <c r="A34" s="39" t="s">
        <v>153</v>
      </c>
      <c r="B34" s="59" t="s">
        <v>154</v>
      </c>
      <c r="C34" s="19">
        <v>119230</v>
      </c>
      <c r="D34" s="19">
        <v>124520</v>
      </c>
      <c r="E34" s="19">
        <v>130090</v>
      </c>
      <c r="F34" s="31"/>
    </row>
    <row r="35" spans="1:6" s="2" customFormat="1" ht="15.6" customHeight="1" x14ac:dyDescent="0.2">
      <c r="A35" s="28" t="s">
        <v>91</v>
      </c>
      <c r="B35" s="49" t="s">
        <v>92</v>
      </c>
      <c r="C35" s="19">
        <f>C36</f>
        <v>1908000</v>
      </c>
      <c r="D35" s="19">
        <f t="shared" ref="D35:E35" si="6">D36</f>
        <v>1969000</v>
      </c>
      <c r="E35" s="19">
        <f t="shared" si="6"/>
        <v>2036000</v>
      </c>
      <c r="F35" s="30"/>
    </row>
    <row r="36" spans="1:6" s="2" customFormat="1" ht="15.6" customHeight="1" x14ac:dyDescent="0.2">
      <c r="A36" s="28" t="s">
        <v>93</v>
      </c>
      <c r="B36" s="49" t="s">
        <v>92</v>
      </c>
      <c r="C36" s="19">
        <v>1908000</v>
      </c>
      <c r="D36" s="19">
        <v>1969000</v>
      </c>
      <c r="E36" s="19">
        <v>2036000</v>
      </c>
      <c r="F36" s="30"/>
    </row>
    <row r="37" spans="1:6" s="2" customFormat="1" ht="28.15" customHeight="1" x14ac:dyDescent="0.2">
      <c r="A37" s="28" t="s">
        <v>94</v>
      </c>
      <c r="B37" s="49" t="s">
        <v>95</v>
      </c>
      <c r="C37" s="19">
        <f>C38</f>
        <v>2130000</v>
      </c>
      <c r="D37" s="19">
        <f t="shared" ref="D37:E37" si="7">D38</f>
        <v>2196000</v>
      </c>
      <c r="E37" s="19">
        <f t="shared" si="7"/>
        <v>2268000</v>
      </c>
      <c r="F37" s="30"/>
    </row>
    <row r="38" spans="1:6" s="2" customFormat="1" ht="39.6" customHeight="1" x14ac:dyDescent="0.2">
      <c r="A38" s="40" t="s">
        <v>147</v>
      </c>
      <c r="B38" s="41" t="s">
        <v>148</v>
      </c>
      <c r="C38" s="19">
        <v>2130000</v>
      </c>
      <c r="D38" s="19">
        <v>2196000</v>
      </c>
      <c r="E38" s="19">
        <v>2268000</v>
      </c>
      <c r="F38" s="30"/>
    </row>
    <row r="39" spans="1:6" s="3" customFormat="1" ht="18.75" customHeight="1" x14ac:dyDescent="0.25">
      <c r="A39" s="17" t="s">
        <v>9</v>
      </c>
      <c r="B39" s="47" t="s">
        <v>10</v>
      </c>
      <c r="C39" s="29">
        <f>C40+C42</f>
        <v>8608000</v>
      </c>
      <c r="D39" s="29">
        <f t="shared" ref="D39:E39" si="8">D40+D42</f>
        <v>8658000</v>
      </c>
      <c r="E39" s="29">
        <f t="shared" si="8"/>
        <v>8728000</v>
      </c>
      <c r="F39" s="31"/>
    </row>
    <row r="40" spans="1:6" s="3" customFormat="1" ht="18.75" customHeight="1" x14ac:dyDescent="0.25">
      <c r="A40" s="42" t="s">
        <v>120</v>
      </c>
      <c r="B40" s="60" t="s">
        <v>121</v>
      </c>
      <c r="C40" s="19">
        <f>C41</f>
        <v>4120000</v>
      </c>
      <c r="D40" s="19">
        <f t="shared" ref="D40:E40" si="9">D41</f>
        <v>4150000</v>
      </c>
      <c r="E40" s="19">
        <f t="shared" si="9"/>
        <v>4200000</v>
      </c>
      <c r="F40" s="31"/>
    </row>
    <row r="41" spans="1:6" s="3" customFormat="1" ht="38.450000000000003" customHeight="1" x14ac:dyDescent="0.25">
      <c r="A41" s="28" t="s">
        <v>118</v>
      </c>
      <c r="B41" s="49" t="s">
        <v>119</v>
      </c>
      <c r="C41" s="19">
        <v>4120000</v>
      </c>
      <c r="D41" s="19">
        <v>4150000</v>
      </c>
      <c r="E41" s="19">
        <v>4200000</v>
      </c>
      <c r="F41" s="31"/>
    </row>
    <row r="42" spans="1:6" s="2" customFormat="1" ht="16.5" customHeight="1" x14ac:dyDescent="0.2">
      <c r="A42" s="43" t="s">
        <v>20</v>
      </c>
      <c r="B42" s="44" t="s">
        <v>21</v>
      </c>
      <c r="C42" s="19">
        <f>C43+C44</f>
        <v>4488000</v>
      </c>
      <c r="D42" s="19">
        <f t="shared" ref="D42:E42" si="10">D43+D44</f>
        <v>4508000</v>
      </c>
      <c r="E42" s="19">
        <f t="shared" si="10"/>
        <v>4528000</v>
      </c>
      <c r="F42" s="30"/>
    </row>
    <row r="43" spans="1:6" s="2" customFormat="1" ht="27.6" customHeight="1" x14ac:dyDescent="0.2">
      <c r="A43" s="28" t="s">
        <v>114</v>
      </c>
      <c r="B43" s="49" t="s">
        <v>115</v>
      </c>
      <c r="C43" s="19">
        <v>3638000</v>
      </c>
      <c r="D43" s="19">
        <v>3638000</v>
      </c>
      <c r="E43" s="19">
        <v>3638000</v>
      </c>
      <c r="F43" s="30"/>
    </row>
    <row r="44" spans="1:6" s="2" customFormat="1" ht="27.6" customHeight="1" x14ac:dyDescent="0.2">
      <c r="A44" s="28" t="s">
        <v>116</v>
      </c>
      <c r="B44" s="49" t="s">
        <v>117</v>
      </c>
      <c r="C44" s="19">
        <v>850000</v>
      </c>
      <c r="D44" s="19">
        <v>870000</v>
      </c>
      <c r="E44" s="19">
        <v>890000</v>
      </c>
      <c r="F44" s="30"/>
    </row>
    <row r="45" spans="1:6" s="3" customFormat="1" ht="18" customHeight="1" x14ac:dyDescent="0.25">
      <c r="A45" s="17" t="s">
        <v>11</v>
      </c>
      <c r="B45" s="47" t="s">
        <v>79</v>
      </c>
      <c r="C45" s="29">
        <f>C46+C48</f>
        <v>1355000</v>
      </c>
      <c r="D45" s="29">
        <f t="shared" ref="D45:E45" si="11">D46+D48</f>
        <v>1373000</v>
      </c>
      <c r="E45" s="29">
        <f t="shared" si="11"/>
        <v>1394000</v>
      </c>
      <c r="F45" s="31"/>
    </row>
    <row r="46" spans="1:6" s="2" customFormat="1" ht="26.45" customHeight="1" x14ac:dyDescent="0.2">
      <c r="A46" s="45" t="s">
        <v>22</v>
      </c>
      <c r="B46" s="46" t="s">
        <v>23</v>
      </c>
      <c r="C46" s="20">
        <f>C47</f>
        <v>1313000</v>
      </c>
      <c r="D46" s="20">
        <f t="shared" ref="D46:E46" si="12">D47</f>
        <v>1330000</v>
      </c>
      <c r="E46" s="20">
        <f t="shared" si="12"/>
        <v>1350000</v>
      </c>
      <c r="F46" s="30"/>
    </row>
    <row r="47" spans="1:6" s="2" customFormat="1" ht="40.9" customHeight="1" x14ac:dyDescent="0.2">
      <c r="A47" s="45" t="s">
        <v>24</v>
      </c>
      <c r="B47" s="46" t="s">
        <v>65</v>
      </c>
      <c r="C47" s="20">
        <v>1313000</v>
      </c>
      <c r="D47" s="20">
        <v>1330000</v>
      </c>
      <c r="E47" s="20">
        <v>1350000</v>
      </c>
      <c r="F47" s="30"/>
    </row>
    <row r="48" spans="1:6" s="2" customFormat="1" ht="42" customHeight="1" x14ac:dyDescent="0.2">
      <c r="A48" s="45" t="s">
        <v>122</v>
      </c>
      <c r="B48" s="46" t="s">
        <v>123</v>
      </c>
      <c r="C48" s="20">
        <f>C49</f>
        <v>42000</v>
      </c>
      <c r="D48" s="20">
        <f t="shared" ref="D48:E48" si="13">D49</f>
        <v>43000</v>
      </c>
      <c r="E48" s="20">
        <f t="shared" si="13"/>
        <v>44000</v>
      </c>
      <c r="F48" s="30"/>
    </row>
    <row r="49" spans="1:6" s="2" customFormat="1" ht="42.75" customHeight="1" x14ac:dyDescent="0.2">
      <c r="A49" s="45" t="s">
        <v>124</v>
      </c>
      <c r="B49" s="46" t="s">
        <v>125</v>
      </c>
      <c r="C49" s="20">
        <v>42000</v>
      </c>
      <c r="D49" s="20">
        <v>43000</v>
      </c>
      <c r="E49" s="20">
        <v>44000</v>
      </c>
      <c r="F49" s="30"/>
    </row>
    <row r="50" spans="1:6" s="3" customFormat="1" ht="42" customHeight="1" x14ac:dyDescent="0.25">
      <c r="A50" s="17" t="s">
        <v>12</v>
      </c>
      <c r="B50" s="47" t="s">
        <v>13</v>
      </c>
      <c r="C50" s="29">
        <f>C51+C58+C60</f>
        <v>8891350</v>
      </c>
      <c r="D50" s="29">
        <f>D51+D58+D60</f>
        <v>8891350</v>
      </c>
      <c r="E50" s="29">
        <f>E51+E58+E60</f>
        <v>8891350</v>
      </c>
      <c r="F50" s="31"/>
    </row>
    <row r="51" spans="1:6" s="2" customFormat="1" ht="67.150000000000006" customHeight="1" x14ac:dyDescent="0.2">
      <c r="A51" s="45" t="s">
        <v>14</v>
      </c>
      <c r="B51" s="46" t="s">
        <v>31</v>
      </c>
      <c r="C51" s="19">
        <f>C52+C54+C56</f>
        <v>6701350</v>
      </c>
      <c r="D51" s="19">
        <f t="shared" ref="D51:E51" si="14">D52+D54+D56</f>
        <v>6701350</v>
      </c>
      <c r="E51" s="19">
        <f t="shared" si="14"/>
        <v>6701350</v>
      </c>
      <c r="F51" s="30"/>
    </row>
    <row r="52" spans="1:6" s="2" customFormat="1" ht="52.9" customHeight="1" x14ac:dyDescent="0.2">
      <c r="A52" s="45" t="s">
        <v>135</v>
      </c>
      <c r="B52" s="46" t="s">
        <v>136</v>
      </c>
      <c r="C52" s="19">
        <f>C53</f>
        <v>5636000</v>
      </c>
      <c r="D52" s="19">
        <f t="shared" ref="D52:E52" si="15">D53</f>
        <v>5636000</v>
      </c>
      <c r="E52" s="19">
        <f t="shared" si="15"/>
        <v>5636000</v>
      </c>
      <c r="F52" s="30"/>
    </row>
    <row r="53" spans="1:6" s="2" customFormat="1" ht="55.5" customHeight="1" x14ac:dyDescent="0.2">
      <c r="A53" s="43" t="s">
        <v>126</v>
      </c>
      <c r="B53" s="49" t="s">
        <v>216</v>
      </c>
      <c r="C53" s="19">
        <v>5636000</v>
      </c>
      <c r="D53" s="19">
        <v>5636000</v>
      </c>
      <c r="E53" s="19">
        <v>5636000</v>
      </c>
      <c r="F53" s="30"/>
    </row>
    <row r="54" spans="1:6" s="2" customFormat="1" ht="52.9" customHeight="1" x14ac:dyDescent="0.2">
      <c r="A54" s="45" t="s">
        <v>78</v>
      </c>
      <c r="B54" s="46" t="s">
        <v>77</v>
      </c>
      <c r="C54" s="19">
        <f>C55</f>
        <v>378500</v>
      </c>
      <c r="D54" s="19">
        <f t="shared" ref="D54:E54" si="16">D55</f>
        <v>378500</v>
      </c>
      <c r="E54" s="19">
        <f t="shared" si="16"/>
        <v>378500</v>
      </c>
      <c r="F54" s="30"/>
    </row>
    <row r="55" spans="1:6" s="2" customFormat="1" ht="55.9" customHeight="1" x14ac:dyDescent="0.2">
      <c r="A55" s="43" t="s">
        <v>127</v>
      </c>
      <c r="B55" s="49" t="s">
        <v>128</v>
      </c>
      <c r="C55" s="19">
        <v>378500</v>
      </c>
      <c r="D55" s="19">
        <v>378500</v>
      </c>
      <c r="E55" s="19">
        <v>378500</v>
      </c>
      <c r="F55" s="30"/>
    </row>
    <row r="56" spans="1:6" s="2" customFormat="1" ht="38.25" x14ac:dyDescent="0.2">
      <c r="A56" s="28" t="s">
        <v>98</v>
      </c>
      <c r="B56" s="49" t="s">
        <v>99</v>
      </c>
      <c r="C56" s="19">
        <f>C57</f>
        <v>686850</v>
      </c>
      <c r="D56" s="19">
        <f t="shared" ref="D56:E56" si="17">D57</f>
        <v>686850</v>
      </c>
      <c r="E56" s="19">
        <f t="shared" si="17"/>
        <v>686850</v>
      </c>
      <c r="F56" s="30"/>
    </row>
    <row r="57" spans="1:6" s="2" customFormat="1" ht="32.450000000000003" customHeight="1" x14ac:dyDescent="0.2">
      <c r="A57" s="43" t="s">
        <v>129</v>
      </c>
      <c r="B57" s="49" t="s">
        <v>130</v>
      </c>
      <c r="C57" s="19">
        <v>686850</v>
      </c>
      <c r="D57" s="19">
        <v>686850</v>
      </c>
      <c r="E57" s="19">
        <v>686850</v>
      </c>
      <c r="F57" s="30"/>
    </row>
    <row r="58" spans="1:6" s="2" customFormat="1" ht="31.9" customHeight="1" x14ac:dyDescent="0.2">
      <c r="A58" s="43" t="s">
        <v>133</v>
      </c>
      <c r="B58" s="49" t="s">
        <v>134</v>
      </c>
      <c r="C58" s="19">
        <f>C59</f>
        <v>30000</v>
      </c>
      <c r="D58" s="19">
        <f t="shared" ref="D58:E58" si="18">D59</f>
        <v>30000</v>
      </c>
      <c r="E58" s="19">
        <f t="shared" si="18"/>
        <v>30000</v>
      </c>
      <c r="F58" s="30"/>
    </row>
    <row r="59" spans="1:6" s="2" customFormat="1" ht="43.15" customHeight="1" x14ac:dyDescent="0.2">
      <c r="A59" s="43" t="s">
        <v>131</v>
      </c>
      <c r="B59" s="49" t="s">
        <v>132</v>
      </c>
      <c r="C59" s="19">
        <v>30000</v>
      </c>
      <c r="D59" s="19">
        <v>30000</v>
      </c>
      <c r="E59" s="19">
        <v>30000</v>
      </c>
      <c r="F59" s="30"/>
    </row>
    <row r="60" spans="1:6" s="2" customFormat="1" ht="69.599999999999994" customHeight="1" x14ac:dyDescent="0.2">
      <c r="A60" s="45" t="s">
        <v>25</v>
      </c>
      <c r="B60" s="46" t="s">
        <v>32</v>
      </c>
      <c r="C60" s="19">
        <f>C61</f>
        <v>2160000</v>
      </c>
      <c r="D60" s="19">
        <f t="shared" ref="D60:E60" si="19">D61</f>
        <v>2160000</v>
      </c>
      <c r="E60" s="19">
        <f t="shared" si="19"/>
        <v>2160000</v>
      </c>
      <c r="F60" s="30"/>
    </row>
    <row r="61" spans="1:6" s="2" customFormat="1" ht="73.900000000000006" customHeight="1" x14ac:dyDescent="0.2">
      <c r="A61" s="45" t="s">
        <v>189</v>
      </c>
      <c r="B61" s="46" t="s">
        <v>190</v>
      </c>
      <c r="C61" s="19">
        <v>2160000</v>
      </c>
      <c r="D61" s="19">
        <v>2160000</v>
      </c>
      <c r="E61" s="19">
        <v>2160000</v>
      </c>
      <c r="F61" s="30"/>
    </row>
    <row r="62" spans="1:6" s="3" customFormat="1" ht="28.5" customHeight="1" x14ac:dyDescent="0.25">
      <c r="A62" s="17" t="s">
        <v>15</v>
      </c>
      <c r="B62" s="47" t="s">
        <v>16</v>
      </c>
      <c r="C62" s="29">
        <f>C63</f>
        <v>221000</v>
      </c>
      <c r="D62" s="29">
        <f t="shared" ref="D62:E62" si="20">D63</f>
        <v>221000</v>
      </c>
      <c r="E62" s="29">
        <f t="shared" si="20"/>
        <v>221000</v>
      </c>
      <c r="F62" s="31"/>
    </row>
    <row r="63" spans="1:6" s="2" customFormat="1" ht="22.9" customHeight="1" x14ac:dyDescent="0.2">
      <c r="A63" s="18" t="s">
        <v>17</v>
      </c>
      <c r="B63" s="49" t="s">
        <v>18</v>
      </c>
      <c r="C63" s="55">
        <f>C64+C65+C66</f>
        <v>221000</v>
      </c>
      <c r="D63" s="55">
        <f t="shared" ref="D63:E63" si="21">D64+D65+D66</f>
        <v>221000</v>
      </c>
      <c r="E63" s="55">
        <f t="shared" si="21"/>
        <v>221000</v>
      </c>
      <c r="F63" s="30"/>
    </row>
    <row r="64" spans="1:6" s="2" customFormat="1" ht="28.5" customHeight="1" x14ac:dyDescent="0.2">
      <c r="A64" s="28" t="s">
        <v>35</v>
      </c>
      <c r="B64" s="49" t="s">
        <v>36</v>
      </c>
      <c r="C64" s="19">
        <v>50000</v>
      </c>
      <c r="D64" s="19">
        <v>50000</v>
      </c>
      <c r="E64" s="19">
        <v>50000</v>
      </c>
      <c r="F64" s="30"/>
    </row>
    <row r="65" spans="1:6" s="2" customFormat="1" ht="15" customHeight="1" x14ac:dyDescent="0.2">
      <c r="A65" s="28" t="s">
        <v>37</v>
      </c>
      <c r="B65" s="49" t="s">
        <v>38</v>
      </c>
      <c r="C65" s="19">
        <v>81000</v>
      </c>
      <c r="D65" s="19">
        <v>81000</v>
      </c>
      <c r="E65" s="19">
        <v>81000</v>
      </c>
      <c r="F65" s="30"/>
    </row>
    <row r="66" spans="1:6" s="2" customFormat="1" ht="15" customHeight="1" x14ac:dyDescent="0.2">
      <c r="A66" s="28" t="s">
        <v>39</v>
      </c>
      <c r="B66" s="49" t="s">
        <v>40</v>
      </c>
      <c r="C66" s="19">
        <f>C67+C68</f>
        <v>90000</v>
      </c>
      <c r="D66" s="19">
        <f t="shared" ref="D66:E66" si="22">D67+D68</f>
        <v>90000</v>
      </c>
      <c r="E66" s="19">
        <f t="shared" si="22"/>
        <v>90000</v>
      </c>
      <c r="F66" s="30"/>
    </row>
    <row r="67" spans="1:6" s="2" customFormat="1" ht="17.45" customHeight="1" x14ac:dyDescent="0.2">
      <c r="A67" s="28" t="s">
        <v>184</v>
      </c>
      <c r="B67" s="49" t="s">
        <v>97</v>
      </c>
      <c r="C67" s="19">
        <v>90000</v>
      </c>
      <c r="D67" s="19">
        <v>90000</v>
      </c>
      <c r="E67" s="19">
        <v>90000</v>
      </c>
      <c r="F67" s="30"/>
    </row>
    <row r="68" spans="1:6" s="2" customFormat="1" ht="18" hidden="1" customHeight="1" x14ac:dyDescent="0.2">
      <c r="A68" s="28" t="s">
        <v>137</v>
      </c>
      <c r="B68" s="49" t="s">
        <v>146</v>
      </c>
      <c r="C68" s="19"/>
      <c r="D68" s="19"/>
      <c r="E68" s="19"/>
      <c r="F68" s="30"/>
    </row>
    <row r="69" spans="1:6" s="2" customFormat="1" ht="34.9" customHeight="1" x14ac:dyDescent="0.2">
      <c r="A69" s="16" t="s">
        <v>29</v>
      </c>
      <c r="B69" s="61" t="s">
        <v>103</v>
      </c>
      <c r="C69" s="38">
        <f>C70</f>
        <v>9693100</v>
      </c>
      <c r="D69" s="38">
        <f>D70</f>
        <v>9693100</v>
      </c>
      <c r="E69" s="38">
        <f>E70</f>
        <v>9693100</v>
      </c>
      <c r="F69" s="30"/>
    </row>
    <row r="70" spans="1:6" s="2" customFormat="1" ht="32.450000000000003" customHeight="1" x14ac:dyDescent="0.2">
      <c r="A70" s="43" t="s">
        <v>138</v>
      </c>
      <c r="B70" s="62" t="s">
        <v>139</v>
      </c>
      <c r="C70" s="19">
        <v>9693100</v>
      </c>
      <c r="D70" s="19">
        <v>9693100</v>
      </c>
      <c r="E70" s="19">
        <v>9693100</v>
      </c>
      <c r="F70" s="30"/>
    </row>
    <row r="71" spans="1:6" s="2" customFormat="1" ht="34.9" customHeight="1" x14ac:dyDescent="0.2">
      <c r="A71" s="16" t="s">
        <v>26</v>
      </c>
      <c r="B71" s="61" t="s">
        <v>27</v>
      </c>
      <c r="C71" s="29">
        <f>C72</f>
        <v>895360</v>
      </c>
      <c r="D71" s="29">
        <f t="shared" ref="D71:E71" si="23">D72</f>
        <v>88100</v>
      </c>
      <c r="E71" s="29">
        <f t="shared" si="23"/>
        <v>88100</v>
      </c>
      <c r="F71" s="30"/>
    </row>
    <row r="72" spans="1:6" s="2" customFormat="1" ht="28.9" customHeight="1" x14ac:dyDescent="0.2">
      <c r="A72" s="18" t="s">
        <v>28</v>
      </c>
      <c r="B72" s="49" t="s">
        <v>80</v>
      </c>
      <c r="C72" s="19">
        <f t="shared" ref="C72:E72" si="24">C73</f>
        <v>895360</v>
      </c>
      <c r="D72" s="19">
        <f t="shared" si="24"/>
        <v>88100</v>
      </c>
      <c r="E72" s="19">
        <f t="shared" si="24"/>
        <v>88100</v>
      </c>
      <c r="F72" s="30"/>
    </row>
    <row r="73" spans="1:6" s="2" customFormat="1" ht="43.15" customHeight="1" x14ac:dyDescent="0.2">
      <c r="A73" s="43" t="s">
        <v>140</v>
      </c>
      <c r="B73" s="49" t="s">
        <v>141</v>
      </c>
      <c r="C73" s="19">
        <v>895360</v>
      </c>
      <c r="D73" s="19">
        <v>88100</v>
      </c>
      <c r="E73" s="19">
        <v>88100</v>
      </c>
      <c r="F73" s="30"/>
    </row>
    <row r="74" spans="1:6" s="2" customFormat="1" ht="18.600000000000001" customHeight="1" x14ac:dyDescent="0.2">
      <c r="A74" s="48" t="s">
        <v>100</v>
      </c>
      <c r="B74" s="47" t="s">
        <v>101</v>
      </c>
      <c r="C74" s="29">
        <f>C75+C88+C86</f>
        <v>468900</v>
      </c>
      <c r="D74" s="29">
        <f>D75+D88+D86</f>
        <v>468900</v>
      </c>
      <c r="E74" s="29">
        <f>E75+E88+E86</f>
        <v>473900</v>
      </c>
      <c r="F74" s="30"/>
    </row>
    <row r="75" spans="1:6" s="2" customFormat="1" ht="25.9" customHeight="1" x14ac:dyDescent="0.2">
      <c r="A75" s="28" t="s">
        <v>104</v>
      </c>
      <c r="B75" s="49" t="s">
        <v>105</v>
      </c>
      <c r="C75" s="19">
        <f t="shared" ref="C75:E75" si="25">SUM(C76:C85)</f>
        <v>103900</v>
      </c>
      <c r="D75" s="19">
        <f t="shared" si="25"/>
        <v>103900</v>
      </c>
      <c r="E75" s="19">
        <f t="shared" si="25"/>
        <v>103900</v>
      </c>
      <c r="F75" s="30"/>
    </row>
    <row r="76" spans="1:6" s="2" customFormat="1" ht="66.599999999999994" customHeight="1" x14ac:dyDescent="0.2">
      <c r="A76" s="28" t="s">
        <v>106</v>
      </c>
      <c r="B76" s="49" t="s">
        <v>107</v>
      </c>
      <c r="C76" s="19">
        <v>16000</v>
      </c>
      <c r="D76" s="19">
        <v>16000</v>
      </c>
      <c r="E76" s="19">
        <v>16000</v>
      </c>
      <c r="F76" s="30"/>
    </row>
    <row r="77" spans="1:6" s="2" customFormat="1" ht="81.599999999999994" customHeight="1" x14ac:dyDescent="0.2">
      <c r="A77" s="28" t="s">
        <v>108</v>
      </c>
      <c r="B77" s="49" t="s">
        <v>109</v>
      </c>
      <c r="C77" s="19">
        <v>17000</v>
      </c>
      <c r="D77" s="19">
        <v>17000</v>
      </c>
      <c r="E77" s="19">
        <v>17000</v>
      </c>
      <c r="F77" s="30"/>
    </row>
    <row r="78" spans="1:6" s="2" customFormat="1" ht="64.900000000000006" customHeight="1" x14ac:dyDescent="0.2">
      <c r="A78" s="57" t="s">
        <v>203</v>
      </c>
      <c r="B78" s="63" t="s">
        <v>204</v>
      </c>
      <c r="C78" s="19">
        <v>500</v>
      </c>
      <c r="D78" s="19">
        <v>500</v>
      </c>
      <c r="E78" s="19">
        <v>500</v>
      </c>
      <c r="F78" s="30"/>
    </row>
    <row r="79" spans="1:6" s="2" customFormat="1" ht="66.599999999999994" customHeight="1" x14ac:dyDescent="0.2">
      <c r="A79" s="57" t="s">
        <v>205</v>
      </c>
      <c r="B79" s="63" t="s">
        <v>206</v>
      </c>
      <c r="C79" s="19">
        <v>2000</v>
      </c>
      <c r="D79" s="19">
        <v>2000</v>
      </c>
      <c r="E79" s="19">
        <v>2000</v>
      </c>
      <c r="F79" s="30"/>
    </row>
    <row r="80" spans="1:6" s="2" customFormat="1" ht="68.45" customHeight="1" x14ac:dyDescent="0.2">
      <c r="A80" s="57" t="s">
        <v>214</v>
      </c>
      <c r="B80" s="63" t="s">
        <v>215</v>
      </c>
      <c r="C80" s="19">
        <v>11000</v>
      </c>
      <c r="D80" s="19">
        <v>11000</v>
      </c>
      <c r="E80" s="19">
        <v>11000</v>
      </c>
      <c r="F80" s="30"/>
    </row>
    <row r="81" spans="1:7" s="2" customFormat="1" ht="81.599999999999994" customHeight="1" x14ac:dyDescent="0.2">
      <c r="A81" s="57" t="s">
        <v>207</v>
      </c>
      <c r="B81" s="63" t="s">
        <v>208</v>
      </c>
      <c r="C81" s="19">
        <v>1000</v>
      </c>
      <c r="D81" s="19">
        <v>1000</v>
      </c>
      <c r="E81" s="19">
        <v>1000</v>
      </c>
      <c r="F81" s="30"/>
    </row>
    <row r="82" spans="1:7" s="2" customFormat="1" ht="94.9" customHeight="1" x14ac:dyDescent="0.2">
      <c r="A82" s="57" t="s">
        <v>202</v>
      </c>
      <c r="B82" s="64" t="s">
        <v>209</v>
      </c>
      <c r="C82" s="19">
        <v>400</v>
      </c>
      <c r="D82" s="19">
        <v>400</v>
      </c>
      <c r="E82" s="19">
        <v>400</v>
      </c>
      <c r="F82" s="30"/>
    </row>
    <row r="83" spans="1:7" s="2" customFormat="1" ht="74.45" customHeight="1" x14ac:dyDescent="0.2">
      <c r="A83" s="57" t="s">
        <v>210</v>
      </c>
      <c r="B83" s="63" t="s">
        <v>211</v>
      </c>
      <c r="C83" s="19">
        <v>1000</v>
      </c>
      <c r="D83" s="19">
        <v>1000</v>
      </c>
      <c r="E83" s="19">
        <v>1000</v>
      </c>
      <c r="F83" s="30"/>
    </row>
    <row r="84" spans="1:7" s="2" customFormat="1" ht="66.599999999999994" customHeight="1" x14ac:dyDescent="0.2">
      <c r="A84" s="57" t="s">
        <v>212</v>
      </c>
      <c r="B84" s="63" t="s">
        <v>213</v>
      </c>
      <c r="C84" s="19">
        <v>15000</v>
      </c>
      <c r="D84" s="19">
        <v>15000</v>
      </c>
      <c r="E84" s="19">
        <v>15000</v>
      </c>
      <c r="F84" s="30"/>
    </row>
    <row r="85" spans="1:7" s="2" customFormat="1" ht="80.45" customHeight="1" x14ac:dyDescent="0.2">
      <c r="A85" s="28" t="s">
        <v>142</v>
      </c>
      <c r="B85" s="49" t="s">
        <v>143</v>
      </c>
      <c r="C85" s="19">
        <v>40000</v>
      </c>
      <c r="D85" s="19">
        <v>40000</v>
      </c>
      <c r="E85" s="19">
        <v>40000</v>
      </c>
      <c r="F85" s="30"/>
    </row>
    <row r="86" spans="1:7" s="2" customFormat="1" ht="28.15" customHeight="1" x14ac:dyDescent="0.2">
      <c r="A86" s="28" t="s">
        <v>187</v>
      </c>
      <c r="B86" s="49" t="s">
        <v>188</v>
      </c>
      <c r="C86" s="19">
        <f>C87</f>
        <v>85000</v>
      </c>
      <c r="D86" s="19">
        <f t="shared" ref="D86:E86" si="26">D87</f>
        <v>85000</v>
      </c>
      <c r="E86" s="19">
        <f t="shared" si="26"/>
        <v>90000</v>
      </c>
      <c r="F86" s="30"/>
    </row>
    <row r="87" spans="1:7" s="2" customFormat="1" ht="42" customHeight="1" x14ac:dyDescent="0.2">
      <c r="A87" s="28" t="s">
        <v>185</v>
      </c>
      <c r="B87" s="49" t="s">
        <v>186</v>
      </c>
      <c r="C87" s="19">
        <v>85000</v>
      </c>
      <c r="D87" s="19">
        <v>85000</v>
      </c>
      <c r="E87" s="19">
        <v>90000</v>
      </c>
      <c r="F87" s="30"/>
    </row>
    <row r="88" spans="1:7" s="2" customFormat="1" ht="18.600000000000001" customHeight="1" x14ac:dyDescent="0.2">
      <c r="A88" s="56" t="s">
        <v>200</v>
      </c>
      <c r="B88" s="65" t="s">
        <v>201</v>
      </c>
      <c r="C88" s="19">
        <f>C89</f>
        <v>280000</v>
      </c>
      <c r="D88" s="19">
        <f t="shared" ref="D88:E88" si="27">D89</f>
        <v>280000</v>
      </c>
      <c r="E88" s="19">
        <f t="shared" si="27"/>
        <v>280000</v>
      </c>
      <c r="F88" s="30"/>
    </row>
    <row r="89" spans="1:7" s="2" customFormat="1" ht="54" customHeight="1" x14ac:dyDescent="0.2">
      <c r="A89" s="28" t="s">
        <v>144</v>
      </c>
      <c r="B89" s="49" t="s">
        <v>145</v>
      </c>
      <c r="C89" s="19">
        <v>280000</v>
      </c>
      <c r="D89" s="19">
        <v>280000</v>
      </c>
      <c r="E89" s="19">
        <v>280000</v>
      </c>
      <c r="F89" s="30"/>
    </row>
    <row r="90" spans="1:7" s="4" customFormat="1" ht="22.15" customHeight="1" x14ac:dyDescent="0.2">
      <c r="A90" s="16" t="s">
        <v>67</v>
      </c>
      <c r="B90" s="47" t="s">
        <v>68</v>
      </c>
      <c r="C90" s="29">
        <f>C91+C115</f>
        <v>1038244736.6000001</v>
      </c>
      <c r="D90" s="29">
        <f>D91</f>
        <v>542299246.62999988</v>
      </c>
      <c r="E90" s="29">
        <f>E91</f>
        <v>528354871.26999998</v>
      </c>
      <c r="F90" s="50"/>
      <c r="G90" s="5"/>
    </row>
    <row r="91" spans="1:7" ht="26.25" customHeight="1" x14ac:dyDescent="0.2">
      <c r="A91" s="16" t="s">
        <v>69</v>
      </c>
      <c r="B91" s="61" t="s">
        <v>70</v>
      </c>
      <c r="C91" s="38">
        <f>C96+C103+C112+C92</f>
        <v>1037644736.6000001</v>
      </c>
      <c r="D91" s="38">
        <f>D96+D103+D112+D92</f>
        <v>542299246.62999988</v>
      </c>
      <c r="E91" s="38">
        <f>E96+E103+E112+E92</f>
        <v>528354871.26999998</v>
      </c>
      <c r="F91" s="54"/>
      <c r="G91" s="1"/>
    </row>
    <row r="92" spans="1:7" ht="26.25" customHeight="1" x14ac:dyDescent="0.2">
      <c r="A92" s="51" t="s">
        <v>176</v>
      </c>
      <c r="B92" s="61" t="s">
        <v>177</v>
      </c>
      <c r="C92" s="38">
        <f>C93+C95+C94</f>
        <v>222733300.62</v>
      </c>
      <c r="D92" s="38">
        <f>D93</f>
        <v>196196167</v>
      </c>
      <c r="E92" s="38">
        <f>E93</f>
        <v>168331915</v>
      </c>
      <c r="F92" s="54"/>
      <c r="G92" s="1"/>
    </row>
    <row r="93" spans="1:7" ht="25.9" customHeight="1" x14ac:dyDescent="0.2">
      <c r="A93" s="18" t="s">
        <v>195</v>
      </c>
      <c r="B93" s="49" t="s">
        <v>194</v>
      </c>
      <c r="C93" s="19">
        <v>196830553</v>
      </c>
      <c r="D93" s="19">
        <v>196196167</v>
      </c>
      <c r="E93" s="19">
        <v>168331915</v>
      </c>
      <c r="F93" s="54"/>
      <c r="G93" s="1"/>
    </row>
    <row r="94" spans="1:7" ht="26.45" customHeight="1" x14ac:dyDescent="0.2">
      <c r="A94" s="18" t="s">
        <v>230</v>
      </c>
      <c r="B94" s="49" t="s">
        <v>231</v>
      </c>
      <c r="C94" s="19">
        <v>7413747.6200000001</v>
      </c>
      <c r="D94" s="19"/>
      <c r="E94" s="19"/>
      <c r="F94" s="54"/>
      <c r="G94" s="1"/>
    </row>
    <row r="95" spans="1:7" ht="21.6" customHeight="1" x14ac:dyDescent="0.2">
      <c r="A95" s="66" t="s">
        <v>181</v>
      </c>
      <c r="B95" s="49" t="s">
        <v>180</v>
      </c>
      <c r="C95" s="19">
        <v>18489000</v>
      </c>
      <c r="D95" s="19">
        <v>0</v>
      </c>
      <c r="E95" s="19">
        <v>0</v>
      </c>
      <c r="F95" s="54"/>
      <c r="G95" s="1"/>
    </row>
    <row r="96" spans="1:7" ht="27" customHeight="1" x14ac:dyDescent="0.2">
      <c r="A96" s="28" t="s">
        <v>110</v>
      </c>
      <c r="B96" s="47" t="s">
        <v>83</v>
      </c>
      <c r="C96" s="38">
        <f>C97+C99+C102+C98+C101+C100</f>
        <v>540822706.6500001</v>
      </c>
      <c r="D96" s="38">
        <f t="shared" ref="D96:E96" si="28">D97+D99+D102+D98+D101+D100</f>
        <v>11130133.449999999</v>
      </c>
      <c r="E96" s="38">
        <f t="shared" si="28"/>
        <v>8833839.5800000001</v>
      </c>
      <c r="F96" s="54"/>
      <c r="G96" s="1"/>
    </row>
    <row r="97" spans="1:7" ht="41.45" customHeight="1" x14ac:dyDescent="0.2">
      <c r="A97" s="28" t="s">
        <v>193</v>
      </c>
      <c r="B97" s="49" t="s">
        <v>192</v>
      </c>
      <c r="C97" s="19">
        <v>316992999.19999999</v>
      </c>
      <c r="D97" s="19"/>
      <c r="E97" s="19"/>
      <c r="F97" s="54"/>
      <c r="G97" s="1"/>
    </row>
    <row r="98" spans="1:7" ht="42" customHeight="1" x14ac:dyDescent="0.2">
      <c r="A98" s="28" t="s">
        <v>197</v>
      </c>
      <c r="B98" s="49" t="s">
        <v>196</v>
      </c>
      <c r="C98" s="19">
        <v>3921450.48</v>
      </c>
      <c r="D98" s="19"/>
      <c r="E98" s="19"/>
      <c r="F98" s="54"/>
      <c r="G98" s="1"/>
    </row>
    <row r="99" spans="1:7" ht="27" customHeight="1" x14ac:dyDescent="0.2">
      <c r="A99" s="28" t="s">
        <v>157</v>
      </c>
      <c r="B99" s="49" t="s">
        <v>158</v>
      </c>
      <c r="C99" s="19">
        <v>3485310</v>
      </c>
      <c r="D99" s="19">
        <v>3584020.07</v>
      </c>
      <c r="E99" s="19">
        <v>1287726.2</v>
      </c>
      <c r="F99" s="54"/>
      <c r="G99" s="1"/>
    </row>
    <row r="100" spans="1:7" ht="28.9" customHeight="1" x14ac:dyDescent="0.2">
      <c r="A100" s="28" t="s">
        <v>218</v>
      </c>
      <c r="B100" s="49" t="s">
        <v>219</v>
      </c>
      <c r="C100" s="19">
        <v>32288739.199999999</v>
      </c>
      <c r="D100" s="19"/>
      <c r="E100" s="19"/>
      <c r="F100" s="54"/>
      <c r="G100" s="1"/>
    </row>
    <row r="101" spans="1:7" ht="32.450000000000003" customHeight="1" x14ac:dyDescent="0.2">
      <c r="A101" s="28" t="s">
        <v>217</v>
      </c>
      <c r="B101" s="49" t="s">
        <v>224</v>
      </c>
      <c r="C101" s="19">
        <v>30126171.370000001</v>
      </c>
      <c r="D101" s="19"/>
      <c r="E101" s="19"/>
      <c r="F101" s="54"/>
      <c r="G101" s="1"/>
    </row>
    <row r="102" spans="1:7" ht="21" customHeight="1" x14ac:dyDescent="0.2">
      <c r="A102" s="28" t="s">
        <v>159</v>
      </c>
      <c r="B102" s="49" t="s">
        <v>160</v>
      </c>
      <c r="C102" s="19">
        <v>154008036.40000001</v>
      </c>
      <c r="D102" s="19">
        <v>7546113.3799999999</v>
      </c>
      <c r="E102" s="19">
        <v>7546113.3799999999</v>
      </c>
      <c r="F102" s="54"/>
      <c r="G102" s="1"/>
    </row>
    <row r="103" spans="1:7" ht="29.45" customHeight="1" x14ac:dyDescent="0.2">
      <c r="A103" s="16" t="s">
        <v>111</v>
      </c>
      <c r="B103" s="61" t="s">
        <v>71</v>
      </c>
      <c r="C103" s="38">
        <f>C104+C105+C106+C107+C108+C109+C110+C111</f>
        <v>256217860.72999999</v>
      </c>
      <c r="D103" s="38">
        <f t="shared" ref="D103:E103" si="29">D104+D105+D106+D107+D108+D109+D110+D111</f>
        <v>306171071.77999997</v>
      </c>
      <c r="E103" s="38">
        <f t="shared" si="29"/>
        <v>322387242.29000002</v>
      </c>
      <c r="F103" s="54"/>
    </row>
    <row r="104" spans="1:7" ht="51" x14ac:dyDescent="0.2">
      <c r="A104" s="18" t="s">
        <v>161</v>
      </c>
      <c r="B104" s="49" t="s">
        <v>225</v>
      </c>
      <c r="C104" s="19">
        <v>1035130</v>
      </c>
      <c r="D104" s="19">
        <v>1083410</v>
      </c>
      <c r="E104" s="19">
        <v>1122290</v>
      </c>
      <c r="F104" s="54"/>
    </row>
    <row r="105" spans="1:7" ht="43.15" customHeight="1" x14ac:dyDescent="0.2">
      <c r="A105" s="18" t="s">
        <v>162</v>
      </c>
      <c r="B105" s="49" t="s">
        <v>163</v>
      </c>
      <c r="C105" s="19">
        <v>2041</v>
      </c>
      <c r="D105" s="19">
        <v>2143</v>
      </c>
      <c r="E105" s="19">
        <v>1908</v>
      </c>
      <c r="F105" s="54"/>
    </row>
    <row r="106" spans="1:7" ht="42.6" customHeight="1" x14ac:dyDescent="0.2">
      <c r="A106" s="21" t="s">
        <v>164</v>
      </c>
      <c r="B106" s="49" t="s">
        <v>165</v>
      </c>
      <c r="C106" s="19">
        <v>8424350</v>
      </c>
      <c r="D106" s="19">
        <v>8424350</v>
      </c>
      <c r="E106" s="19">
        <v>8568850</v>
      </c>
      <c r="F106" s="54"/>
    </row>
    <row r="107" spans="1:7" ht="29.45" customHeight="1" x14ac:dyDescent="0.2">
      <c r="A107" s="21" t="s">
        <v>166</v>
      </c>
      <c r="B107" s="46" t="s">
        <v>167</v>
      </c>
      <c r="C107" s="20">
        <v>1261402</v>
      </c>
      <c r="D107" s="20">
        <v>1261402</v>
      </c>
      <c r="E107" s="20">
        <v>1261402</v>
      </c>
      <c r="F107" s="54"/>
    </row>
    <row r="108" spans="1:7" ht="31.15" customHeight="1" x14ac:dyDescent="0.2">
      <c r="A108" s="21" t="s">
        <v>168</v>
      </c>
      <c r="B108" s="46" t="s">
        <v>169</v>
      </c>
      <c r="C108" s="20">
        <v>239175605.72999999</v>
      </c>
      <c r="D108" s="20">
        <v>288810235.77999997</v>
      </c>
      <c r="E108" s="20">
        <v>304591183.29000002</v>
      </c>
      <c r="F108" s="54"/>
    </row>
    <row r="109" spans="1:7" ht="66.599999999999994" customHeight="1" x14ac:dyDescent="0.2">
      <c r="A109" s="21" t="s">
        <v>170</v>
      </c>
      <c r="B109" s="46" t="s">
        <v>171</v>
      </c>
      <c r="C109" s="20">
        <v>3412373</v>
      </c>
      <c r="D109" s="20">
        <v>3548958</v>
      </c>
      <c r="E109" s="20">
        <v>3690020</v>
      </c>
      <c r="F109" s="54"/>
    </row>
    <row r="110" spans="1:7" ht="28.15" customHeight="1" x14ac:dyDescent="0.2">
      <c r="A110" s="21" t="s">
        <v>175</v>
      </c>
      <c r="B110" s="46" t="s">
        <v>191</v>
      </c>
      <c r="C110" s="20">
        <v>2641774</v>
      </c>
      <c r="D110" s="20">
        <v>2775388</v>
      </c>
      <c r="E110" s="20">
        <v>2886404</v>
      </c>
      <c r="F110" s="54"/>
    </row>
    <row r="111" spans="1:7" ht="19.899999999999999" customHeight="1" x14ac:dyDescent="0.2">
      <c r="A111" s="21" t="s">
        <v>179</v>
      </c>
      <c r="B111" s="46" t="s">
        <v>178</v>
      </c>
      <c r="C111" s="20">
        <v>265185</v>
      </c>
      <c r="D111" s="20">
        <v>265185</v>
      </c>
      <c r="E111" s="20">
        <v>265185</v>
      </c>
      <c r="F111" s="54"/>
    </row>
    <row r="112" spans="1:7" ht="19.899999999999999" customHeight="1" x14ac:dyDescent="0.2">
      <c r="A112" s="17" t="s">
        <v>113</v>
      </c>
      <c r="B112" s="47" t="s">
        <v>112</v>
      </c>
      <c r="C112" s="29">
        <f>C114+C113</f>
        <v>17870868.600000001</v>
      </c>
      <c r="D112" s="29">
        <f>D114+D113</f>
        <v>28801874.399999999</v>
      </c>
      <c r="E112" s="29">
        <f>E114+E113</f>
        <v>28801874.399999999</v>
      </c>
      <c r="F112" s="54"/>
    </row>
    <row r="113" spans="1:6" ht="69" customHeight="1" x14ac:dyDescent="0.2">
      <c r="A113" s="21" t="s">
        <v>222</v>
      </c>
      <c r="B113" s="49" t="s">
        <v>223</v>
      </c>
      <c r="C113" s="67">
        <v>742068.6</v>
      </c>
      <c r="D113" s="19">
        <v>2968274.4</v>
      </c>
      <c r="E113" s="19">
        <v>2968274.4</v>
      </c>
      <c r="F113" s="54"/>
    </row>
    <row r="114" spans="1:6" ht="69" customHeight="1" x14ac:dyDescent="0.2">
      <c r="A114" s="21" t="s">
        <v>172</v>
      </c>
      <c r="B114" s="49" t="s">
        <v>173</v>
      </c>
      <c r="C114" s="19">
        <v>17128800</v>
      </c>
      <c r="D114" s="19">
        <v>25833600</v>
      </c>
      <c r="E114" s="19">
        <v>25833600</v>
      </c>
      <c r="F114" s="54"/>
    </row>
    <row r="115" spans="1:6" ht="16.899999999999999" customHeight="1" x14ac:dyDescent="0.2">
      <c r="A115" s="21" t="s">
        <v>226</v>
      </c>
      <c r="B115" s="47" t="s">
        <v>227</v>
      </c>
      <c r="C115" s="20">
        <f>C116</f>
        <v>600000</v>
      </c>
      <c r="D115" s="20"/>
      <c r="E115" s="20"/>
      <c r="F115" s="54"/>
    </row>
    <row r="116" spans="1:6" ht="27.6" customHeight="1" x14ac:dyDescent="0.2">
      <c r="A116" s="21" t="s">
        <v>228</v>
      </c>
      <c r="B116" s="46" t="s">
        <v>229</v>
      </c>
      <c r="C116" s="20">
        <v>600000</v>
      </c>
      <c r="D116" s="20"/>
      <c r="E116" s="20"/>
      <c r="F116" s="54"/>
    </row>
    <row r="117" spans="1:6" ht="22.15" customHeight="1" x14ac:dyDescent="0.2">
      <c r="A117" s="73"/>
      <c r="B117" s="74" t="s">
        <v>72</v>
      </c>
      <c r="C117" s="22">
        <f>C18+C90</f>
        <v>1167445736.6000001</v>
      </c>
      <c r="D117" s="22">
        <f>D18+D90</f>
        <v>676789256.62999988</v>
      </c>
      <c r="E117" s="22">
        <f>E18+E90</f>
        <v>667395811.26999998</v>
      </c>
      <c r="F117" s="54"/>
    </row>
    <row r="118" spans="1:6" ht="21" customHeight="1" x14ac:dyDescent="0.25">
      <c r="A118" s="52"/>
      <c r="B118" s="71"/>
      <c r="C118" s="69"/>
      <c r="D118" s="52"/>
      <c r="E118" s="53"/>
      <c r="F118" s="54"/>
    </row>
    <row r="119" spans="1:6" x14ac:dyDescent="0.2">
      <c r="A119" s="54"/>
      <c r="B119" s="72"/>
      <c r="C119" s="54"/>
      <c r="D119" s="54"/>
      <c r="E119" s="54"/>
      <c r="F119" s="54"/>
    </row>
    <row r="120" spans="1:6" x14ac:dyDescent="0.2">
      <c r="A120" s="54"/>
      <c r="B120" s="72"/>
      <c r="C120" s="70"/>
      <c r="D120" s="54"/>
      <c r="E120" s="54"/>
      <c r="F120" s="54"/>
    </row>
    <row r="121" spans="1:6" x14ac:dyDescent="0.2">
      <c r="A121" s="54"/>
      <c r="B121" s="54"/>
      <c r="C121" s="54"/>
      <c r="D121" s="54"/>
      <c r="E121" s="54"/>
      <c r="F121" s="54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  <row r="994" spans="1:5" x14ac:dyDescent="0.2">
      <c r="A994" s="1"/>
      <c r="B994" s="1"/>
      <c r="C994" s="1"/>
      <c r="D994" s="1"/>
      <c r="E994" s="1"/>
    </row>
    <row r="995" spans="1:5" x14ac:dyDescent="0.2">
      <c r="A995" s="1"/>
      <c r="B995" s="1"/>
      <c r="C995" s="1"/>
      <c r="D995" s="1"/>
      <c r="E995" s="1"/>
    </row>
    <row r="996" spans="1:5" x14ac:dyDescent="0.2">
      <c r="A996" s="1"/>
      <c r="B996" s="1"/>
      <c r="C996" s="1"/>
      <c r="D996" s="1"/>
      <c r="E996" s="1"/>
    </row>
    <row r="997" spans="1:5" x14ac:dyDescent="0.2">
      <c r="A997" s="1"/>
      <c r="B997" s="1"/>
      <c r="C997" s="1"/>
      <c r="D997" s="1"/>
      <c r="E997" s="1"/>
    </row>
  </sheetData>
  <mergeCells count="16">
    <mergeCell ref="A15:A16"/>
    <mergeCell ref="D7:E7"/>
    <mergeCell ref="A12:C12"/>
    <mergeCell ref="D11:E11"/>
    <mergeCell ref="D10:E10"/>
    <mergeCell ref="A13:E13"/>
    <mergeCell ref="B2:C2"/>
    <mergeCell ref="D8:E8"/>
    <mergeCell ref="D9:E9"/>
    <mergeCell ref="C15:E15"/>
    <mergeCell ref="B15:B16"/>
    <mergeCell ref="D2:E2"/>
    <mergeCell ref="D3:E3"/>
    <mergeCell ref="D4:E4"/>
    <mergeCell ref="D5:E5"/>
    <mergeCell ref="D6:E6"/>
  </mergeCells>
  <phoneticPr fontId="0" type="noConversion"/>
  <hyperlinks>
    <hyperlink ref="B78" r:id="rId1" display="consultantplus://offline/ref=134F8B31F30A74068B1EE82E93468F4A359AA621C544104346E9917605D8C697A1ED7362D3EC32DDFC38319AAA9B99EA5CD6EA33793F6426p3A7X"/>
    <hyperlink ref="B79" r:id="rId2" display="consultantplus://offline/ref=134F8B31F30A74068B1EE82E93468F4A359AA621C544104346E9917605D8C697A1ED7362D3E832DEFA38319AAA9B99EA5CD6EA33793F6426p3A7X"/>
    <hyperlink ref="B81" r:id="rId3" display="consultantplus://offline/ref=134F8B31F30A74068B1EE82E93468F4A359AA621C544104346E9917605D8C697A1ED7366D1E538D1AE62219EE3CE93F45AC8F531673Fp6A6X"/>
    <hyperlink ref="B83" r:id="rId4" display="consultantplus://offline/ref=134F8B31F30A74068B1EE82E93468F4A359AA621C544104346E9917605D8C697A1ED7362D3ED35D2FC38319AAA9B99EA5CD6EA33793F6426p3A7X"/>
    <hyperlink ref="B84" r:id="rId5" display="consultantplus://offline/ref=134F8B31F30A74068B1EE82E93468F4A359AA621C544104346E9917605D8C697A1ED7362D3ED34D3FF38319AAA9B99EA5CD6EA33793F6426p3A7X"/>
    <hyperlink ref="B80" r:id="rId6" display="consultantplus://offline/ref=134F8B31F30A74068B1EE82E93468F4A359AA621C544104346E9917605D8C697A1ED7362D3ED31D3F8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A4" sqref="A4:A5"/>
    </sheetView>
  </sheetViews>
  <sheetFormatPr defaultRowHeight="12.75" x14ac:dyDescent="0.2"/>
  <cols>
    <col min="1" max="1" width="42.28515625" customWidth="1"/>
    <col min="2" max="2" width="15.7109375" customWidth="1"/>
    <col min="3" max="3" width="12.5703125" customWidth="1"/>
    <col min="4" max="4" width="11.7109375" customWidth="1"/>
    <col min="5" max="5" width="12.28515625" customWidth="1"/>
    <col min="6" max="7" width="12.5703125" customWidth="1"/>
  </cols>
  <sheetData>
    <row r="2" spans="1:7" ht="86.25" customHeight="1" x14ac:dyDescent="0.2">
      <c r="A2" s="86" t="s">
        <v>61</v>
      </c>
      <c r="B2" s="85"/>
      <c r="C2" s="85"/>
      <c r="D2" s="85"/>
      <c r="E2" s="85"/>
    </row>
    <row r="3" spans="1:7" ht="33" customHeight="1" x14ac:dyDescent="0.2">
      <c r="A3" s="8"/>
      <c r="B3" s="6"/>
      <c r="C3" s="6"/>
      <c r="D3" s="6" t="s">
        <v>55</v>
      </c>
      <c r="E3" s="6"/>
    </row>
    <row r="4" spans="1:7" ht="33" customHeight="1" x14ac:dyDescent="0.2">
      <c r="A4" s="87" t="s">
        <v>41</v>
      </c>
      <c r="B4" s="88" t="s">
        <v>53</v>
      </c>
      <c r="C4" s="88" t="s">
        <v>54</v>
      </c>
      <c r="D4" s="90" t="s">
        <v>1</v>
      </c>
      <c r="E4" s="89" t="s">
        <v>58</v>
      </c>
      <c r="F4" s="89"/>
      <c r="G4" s="89"/>
    </row>
    <row r="5" spans="1:7" ht="75" customHeight="1" x14ac:dyDescent="0.2">
      <c r="A5" s="87"/>
      <c r="B5" s="88"/>
      <c r="C5" s="88"/>
      <c r="D5" s="91"/>
      <c r="E5" s="7">
        <v>2014</v>
      </c>
      <c r="F5" s="7">
        <v>2015</v>
      </c>
      <c r="G5" s="7">
        <v>2016</v>
      </c>
    </row>
    <row r="6" spans="1:7" ht="15" x14ac:dyDescent="0.2">
      <c r="A6" s="9" t="s">
        <v>42</v>
      </c>
      <c r="B6" s="9">
        <v>562160</v>
      </c>
      <c r="C6" s="9">
        <v>0.47849999999999998</v>
      </c>
      <c r="D6" s="12">
        <f t="shared" ref="D6:D17" si="0">B6*C6%</f>
        <v>2689.9356000000002</v>
      </c>
      <c r="E6" s="12">
        <f>E17/D17*D6</f>
        <v>2145.7399103139014</v>
      </c>
      <c r="F6" s="12">
        <f>E6</f>
        <v>2145.7399103139014</v>
      </c>
      <c r="G6" s="12">
        <f>E6</f>
        <v>2145.7399103139014</v>
      </c>
    </row>
    <row r="7" spans="1:7" ht="15" x14ac:dyDescent="0.2">
      <c r="A7" s="9" t="s">
        <v>43</v>
      </c>
      <c r="B7" s="9">
        <v>562160</v>
      </c>
      <c r="C7" s="9">
        <v>0.33050000000000002</v>
      </c>
      <c r="D7" s="12">
        <f t="shared" si="0"/>
        <v>1857.9388000000001</v>
      </c>
      <c r="E7" s="12">
        <f>E17/D17*D7</f>
        <v>1482.0627802690585</v>
      </c>
      <c r="F7" s="12">
        <f t="shared" ref="F7:F17" si="1">E7</f>
        <v>1482.0627802690585</v>
      </c>
      <c r="G7" s="12">
        <f t="shared" ref="G7:G17" si="2">E7</f>
        <v>1482.0627802690585</v>
      </c>
    </row>
    <row r="8" spans="1:7" ht="15" x14ac:dyDescent="0.2">
      <c r="A8" s="9" t="s">
        <v>44</v>
      </c>
      <c r="B8" s="9">
        <v>562160</v>
      </c>
      <c r="C8" s="9">
        <v>0.1069</v>
      </c>
      <c r="D8" s="12">
        <f t="shared" si="0"/>
        <v>600.94903999999997</v>
      </c>
      <c r="E8" s="12">
        <f>E17/D17*D8</f>
        <v>479.37219730941706</v>
      </c>
      <c r="F8" s="12">
        <f t="shared" si="1"/>
        <v>479.37219730941706</v>
      </c>
      <c r="G8" s="12">
        <f t="shared" si="2"/>
        <v>479.37219730941706</v>
      </c>
    </row>
    <row r="9" spans="1:7" ht="15" x14ac:dyDescent="0.2">
      <c r="A9" s="9" t="s">
        <v>45</v>
      </c>
      <c r="B9" s="9">
        <v>562160</v>
      </c>
      <c r="C9" s="9">
        <v>8.2100000000000006E-2</v>
      </c>
      <c r="D9" s="12">
        <f t="shared" si="0"/>
        <v>461.53336000000007</v>
      </c>
      <c r="E9" s="12">
        <f>E17/D17*D9</f>
        <v>368.16143497757855</v>
      </c>
      <c r="F9" s="12">
        <f t="shared" si="1"/>
        <v>368.16143497757855</v>
      </c>
      <c r="G9" s="12">
        <f t="shared" si="2"/>
        <v>368.16143497757855</v>
      </c>
    </row>
    <row r="10" spans="1:7" ht="15" x14ac:dyDescent="0.2">
      <c r="A10" s="9" t="s">
        <v>46</v>
      </c>
      <c r="B10" s="9">
        <v>562160</v>
      </c>
      <c r="C10" s="9">
        <v>0.15340000000000001</v>
      </c>
      <c r="D10" s="12">
        <f t="shared" si="0"/>
        <v>862.35343999999998</v>
      </c>
      <c r="E10" s="12">
        <f>E17/D17*D10</f>
        <v>687.89237668161434</v>
      </c>
      <c r="F10" s="12">
        <f t="shared" si="1"/>
        <v>687.89237668161434</v>
      </c>
      <c r="G10" s="12">
        <f t="shared" si="2"/>
        <v>687.89237668161434</v>
      </c>
    </row>
    <row r="11" spans="1:7" ht="15" x14ac:dyDescent="0.2">
      <c r="A11" s="9" t="s">
        <v>47</v>
      </c>
      <c r="B11" s="9">
        <v>562160</v>
      </c>
      <c r="C11" s="9">
        <v>5.5100000000000003E-2</v>
      </c>
      <c r="D11" s="12">
        <f t="shared" si="0"/>
        <v>309.75016000000005</v>
      </c>
      <c r="E11" s="12">
        <f>E17/D17*D11</f>
        <v>247.08520179372204</v>
      </c>
      <c r="F11" s="12">
        <f t="shared" si="1"/>
        <v>247.08520179372204</v>
      </c>
      <c r="G11" s="12">
        <f t="shared" si="2"/>
        <v>247.08520179372204</v>
      </c>
    </row>
    <row r="12" spans="1:7" ht="15" x14ac:dyDescent="0.2">
      <c r="A12" s="9" t="s">
        <v>48</v>
      </c>
      <c r="B12" s="9">
        <v>562160</v>
      </c>
      <c r="C12" s="9">
        <v>5.0799999999999998E-2</v>
      </c>
      <c r="D12" s="12">
        <f t="shared" si="0"/>
        <v>285.57727999999997</v>
      </c>
      <c r="E12" s="12">
        <f>E17/D17*D12</f>
        <v>227.80269058295963</v>
      </c>
      <c r="F12" s="12">
        <f t="shared" si="1"/>
        <v>227.80269058295963</v>
      </c>
      <c r="G12" s="12">
        <f t="shared" si="2"/>
        <v>227.80269058295963</v>
      </c>
    </row>
    <row r="13" spans="1:7" ht="15" x14ac:dyDescent="0.2">
      <c r="A13" s="9" t="s">
        <v>49</v>
      </c>
      <c r="B13" s="9">
        <v>562160</v>
      </c>
      <c r="C13" s="9">
        <v>0.1426</v>
      </c>
      <c r="D13" s="12">
        <f t="shared" si="0"/>
        <v>801.64016000000004</v>
      </c>
      <c r="E13" s="12">
        <f>E17/D17*D13</f>
        <v>639.4618834080718</v>
      </c>
      <c r="F13" s="12">
        <f t="shared" si="1"/>
        <v>639.4618834080718</v>
      </c>
      <c r="G13" s="12">
        <f t="shared" si="2"/>
        <v>639.4618834080718</v>
      </c>
    </row>
    <row r="14" spans="1:7" ht="15" x14ac:dyDescent="0.2">
      <c r="A14" s="9" t="s">
        <v>50</v>
      </c>
      <c r="B14" s="9">
        <v>562160</v>
      </c>
      <c r="C14" s="9">
        <v>7.2400000000000006E-2</v>
      </c>
      <c r="D14" s="12">
        <f t="shared" si="0"/>
        <v>407.00384000000003</v>
      </c>
      <c r="E14" s="12">
        <f>E17/D17*D14</f>
        <v>324.6636771300449</v>
      </c>
      <c r="F14" s="12">
        <f t="shared" si="1"/>
        <v>324.6636771300449</v>
      </c>
      <c r="G14" s="12">
        <f t="shared" si="2"/>
        <v>324.6636771300449</v>
      </c>
    </row>
    <row r="15" spans="1:7" ht="15" x14ac:dyDescent="0.2">
      <c r="A15" s="9" t="s">
        <v>51</v>
      </c>
      <c r="B15" s="9">
        <v>562160</v>
      </c>
      <c r="C15" s="9">
        <v>2.3800000000000002E-2</v>
      </c>
      <c r="D15" s="12">
        <f t="shared" si="0"/>
        <v>133.79408000000001</v>
      </c>
      <c r="E15" s="12">
        <f>E17/D17*D15</f>
        <v>106.72645739910315</v>
      </c>
      <c r="F15" s="12">
        <f t="shared" si="1"/>
        <v>106.72645739910315</v>
      </c>
      <c r="G15" s="12">
        <f t="shared" si="2"/>
        <v>106.72645739910315</v>
      </c>
    </row>
    <row r="16" spans="1:7" ht="15.75" x14ac:dyDescent="0.25">
      <c r="A16" s="10" t="s">
        <v>56</v>
      </c>
      <c r="B16" s="9"/>
      <c r="C16" s="10"/>
      <c r="D16" s="13">
        <f>SUM(D6:D15)</f>
        <v>8410.4757599999994</v>
      </c>
      <c r="E16" s="13">
        <f>SUM(E6:E15)</f>
        <v>6708.9686098654711</v>
      </c>
      <c r="F16" s="13">
        <f>SUM(F6:F15)</f>
        <v>6708.9686098654711</v>
      </c>
      <c r="G16" s="13">
        <f>SUM(G6:G15)</f>
        <v>6708.9686098654711</v>
      </c>
    </row>
    <row r="17" spans="1:7" ht="15" x14ac:dyDescent="0.2">
      <c r="A17" s="9" t="s">
        <v>52</v>
      </c>
      <c r="B17" s="9">
        <v>562160</v>
      </c>
      <c r="C17" s="9">
        <v>1.3826000000000001</v>
      </c>
      <c r="D17" s="12">
        <f t="shared" si="0"/>
        <v>7772.4241599999996</v>
      </c>
      <c r="E17" s="9">
        <v>6200</v>
      </c>
      <c r="F17" s="12">
        <f t="shared" si="1"/>
        <v>6200</v>
      </c>
      <c r="G17" s="12">
        <f t="shared" si="2"/>
        <v>6200</v>
      </c>
    </row>
    <row r="18" spans="1:7" ht="15.75" x14ac:dyDescent="0.25">
      <c r="A18" s="11" t="s">
        <v>57</v>
      </c>
      <c r="B18" s="10"/>
      <c r="C18" s="10"/>
      <c r="D18" s="13">
        <f>SUM(D16:D17)</f>
        <v>16182.89992</v>
      </c>
      <c r="E18" s="13">
        <f>SUM(E16:E17)</f>
        <v>12908.968609865471</v>
      </c>
      <c r="F18" s="13">
        <f>SUM(F16:F17)</f>
        <v>12908.968609865471</v>
      </c>
      <c r="G18" s="13">
        <f>SUM(G16:G17)</f>
        <v>12908.968609865471</v>
      </c>
    </row>
    <row r="20" spans="1:7" ht="15" x14ac:dyDescent="0.2">
      <c r="A20" s="2" t="s">
        <v>60</v>
      </c>
      <c r="D20" s="85" t="s">
        <v>59</v>
      </c>
      <c r="E20" s="85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RePack by Diakov</cp:lastModifiedBy>
  <cp:lastPrinted>2023-02-17T03:27:36Z</cp:lastPrinted>
  <dcterms:created xsi:type="dcterms:W3CDTF">2007-09-25T22:11:31Z</dcterms:created>
  <dcterms:modified xsi:type="dcterms:W3CDTF">2023-05-23T03:02:32Z</dcterms:modified>
</cp:coreProperties>
</file>