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Документы\ПРОЕКТЫ\2022\Проекты на 24.05.2022\Решения Думы ТМО ПК от 24.05.2022\"/>
    </mc:Choice>
  </mc:AlternateContent>
  <bookViews>
    <workbookView xWindow="390" yWindow="390" windowWidth="22470" windowHeight="11940"/>
  </bookViews>
  <sheets>
    <sheet name="Документ" sheetId="2" r:id="rId1"/>
  </sheets>
  <definedNames>
    <definedName name="_xlnm._FilterDatabase" localSheetId="0" hidden="1">Документ!$A$10:$I$241</definedName>
    <definedName name="_xlnm.Print_Titles" localSheetId="0">Документ!$9:$9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2" i="2" l="1"/>
  <c r="F231" i="2" s="1"/>
  <c r="H233" i="2"/>
  <c r="H232" i="2" s="1"/>
  <c r="H231" i="2" s="1"/>
  <c r="H119" i="2"/>
  <c r="H118" i="2" s="1"/>
  <c r="F119" i="2"/>
  <c r="F118" i="2" s="1"/>
  <c r="E110" i="2"/>
  <c r="H110" i="2"/>
  <c r="F110" i="2"/>
  <c r="H114" i="2"/>
  <c r="F114" i="2"/>
  <c r="H12" i="2"/>
  <c r="H11" i="2" s="1"/>
  <c r="F12" i="2"/>
  <c r="F11" i="2" s="1"/>
  <c r="H197" i="2"/>
  <c r="F197" i="2"/>
  <c r="F109" i="2" l="1"/>
  <c r="H109" i="2"/>
  <c r="H202" i="2"/>
  <c r="H196" i="2" s="1"/>
  <c r="F202" i="2"/>
  <c r="F196" i="2" s="1"/>
  <c r="H167" i="2" l="1"/>
  <c r="G185" i="2"/>
  <c r="E184" i="2"/>
  <c r="F184" i="2"/>
  <c r="H184" i="2"/>
  <c r="G168" i="2"/>
  <c r="F167" i="2"/>
  <c r="G180" i="2"/>
  <c r="G181" i="2"/>
  <c r="F179" i="2"/>
  <c r="H179" i="2"/>
  <c r="I171" i="2"/>
  <c r="G171" i="2"/>
  <c r="G163" i="2"/>
  <c r="F162" i="2"/>
  <c r="H162" i="2"/>
  <c r="G165" i="2"/>
  <c r="G166" i="2"/>
  <c r="F164" i="2"/>
  <c r="H164" i="2"/>
  <c r="F191" i="2"/>
  <c r="H191" i="2"/>
  <c r="G190" i="2"/>
  <c r="F189" i="2"/>
  <c r="H189" i="2"/>
  <c r="F182" i="2"/>
  <c r="H182" i="2"/>
  <c r="E176" i="2"/>
  <c r="F176" i="2"/>
  <c r="H176" i="2"/>
  <c r="D176" i="2"/>
  <c r="G173" i="2"/>
  <c r="G174" i="2"/>
  <c r="E172" i="2"/>
  <c r="F172" i="2"/>
  <c r="H172" i="2"/>
  <c r="D172" i="2"/>
  <c r="E114" i="2"/>
  <c r="I114" i="2" s="1"/>
  <c r="D114" i="2"/>
  <c r="G114" i="2" s="1"/>
  <c r="F66" i="2"/>
  <c r="H66" i="2"/>
  <c r="F46" i="2"/>
  <c r="H46" i="2"/>
  <c r="G16" i="2"/>
  <c r="F15" i="2"/>
  <c r="H15" i="2"/>
  <c r="G22" i="2"/>
  <c r="G23" i="2"/>
  <c r="F21" i="2"/>
  <c r="H21" i="2"/>
  <c r="I60" i="2"/>
  <c r="I61" i="2"/>
  <c r="G60" i="2"/>
  <c r="G61" i="2"/>
  <c r="E59" i="2"/>
  <c r="F59" i="2"/>
  <c r="H59" i="2"/>
  <c r="D59" i="2"/>
  <c r="F57" i="2"/>
  <c r="H57" i="2"/>
  <c r="I51" i="2"/>
  <c r="G51" i="2"/>
  <c r="F50" i="2"/>
  <c r="H50" i="2"/>
  <c r="I53" i="2"/>
  <c r="I54" i="2"/>
  <c r="G53" i="2"/>
  <c r="G54" i="2"/>
  <c r="G55" i="2"/>
  <c r="F52" i="2"/>
  <c r="H52" i="2"/>
  <c r="G45" i="2"/>
  <c r="F44" i="2"/>
  <c r="H44" i="2"/>
  <c r="I32" i="2"/>
  <c r="I33" i="2"/>
  <c r="I34" i="2"/>
  <c r="I35" i="2"/>
  <c r="I36" i="2"/>
  <c r="I37" i="2"/>
  <c r="I38" i="2"/>
  <c r="I39" i="2"/>
  <c r="I40" i="2"/>
  <c r="I41" i="2"/>
  <c r="I42" i="2"/>
  <c r="I43" i="2"/>
  <c r="G32" i="2"/>
  <c r="G33" i="2"/>
  <c r="G34" i="2"/>
  <c r="G35" i="2"/>
  <c r="G36" i="2"/>
  <c r="G37" i="2"/>
  <c r="G38" i="2"/>
  <c r="G39" i="2"/>
  <c r="G40" i="2"/>
  <c r="G41" i="2"/>
  <c r="G42" i="2"/>
  <c r="E31" i="2"/>
  <c r="F31" i="2"/>
  <c r="H31" i="2"/>
  <c r="D31" i="2"/>
  <c r="F28" i="2"/>
  <c r="H28" i="2"/>
  <c r="G65" i="2"/>
  <c r="I65" i="2"/>
  <c r="E64" i="2"/>
  <c r="F64" i="2"/>
  <c r="H64" i="2"/>
  <c r="D64" i="2"/>
  <c r="G63" i="2"/>
  <c r="F62" i="2"/>
  <c r="H62" i="2"/>
  <c r="G79" i="2"/>
  <c r="F78" i="2"/>
  <c r="H78" i="2"/>
  <c r="G81" i="2"/>
  <c r="G83" i="2"/>
  <c r="G84" i="2"/>
  <c r="F80" i="2"/>
  <c r="H80" i="2"/>
  <c r="G85" i="2"/>
  <c r="G86" i="2"/>
  <c r="G87" i="2"/>
  <c r="G88" i="2"/>
  <c r="G89" i="2"/>
  <c r="G90" i="2"/>
  <c r="G91" i="2"/>
  <c r="G92" i="2"/>
  <c r="G93" i="2"/>
  <c r="G94" i="2"/>
  <c r="F82" i="2"/>
  <c r="H82" i="2"/>
  <c r="I97" i="2"/>
  <c r="I99" i="2"/>
  <c r="G96" i="2"/>
  <c r="G97" i="2"/>
  <c r="G99" i="2"/>
  <c r="F95" i="2"/>
  <c r="H95" i="2"/>
  <c r="F98" i="2"/>
  <c r="H98" i="2"/>
  <c r="F106" i="2"/>
  <c r="F105" i="2" s="1"/>
  <c r="H106" i="2"/>
  <c r="H105" i="2" s="1"/>
  <c r="G102" i="2"/>
  <c r="F101" i="2"/>
  <c r="H101" i="2"/>
  <c r="F103" i="2"/>
  <c r="H103" i="2"/>
  <c r="G70" i="2"/>
  <c r="F69" i="2"/>
  <c r="H69" i="2"/>
  <c r="G72" i="2"/>
  <c r="G74" i="2"/>
  <c r="G76" i="2"/>
  <c r="F71" i="2"/>
  <c r="H71" i="2"/>
  <c r="F73" i="2"/>
  <c r="H73" i="2"/>
  <c r="F75" i="2"/>
  <c r="H75" i="2"/>
  <c r="F194" i="2"/>
  <c r="F193" i="2" s="1"/>
  <c r="H194" i="2"/>
  <c r="H193" i="2" s="1"/>
  <c r="F122" i="2"/>
  <c r="H122" i="2"/>
  <c r="E133" i="2"/>
  <c r="F133" i="2"/>
  <c r="H133" i="2"/>
  <c r="F148" i="2"/>
  <c r="H148" i="2"/>
  <c r="F208" i="2"/>
  <c r="H208" i="2"/>
  <c r="F214" i="2"/>
  <c r="H214" i="2"/>
  <c r="F219" i="2"/>
  <c r="H219" i="2"/>
  <c r="F221" i="2"/>
  <c r="H221" i="2"/>
  <c r="F235" i="2"/>
  <c r="F234" i="2" s="1"/>
  <c r="H235" i="2"/>
  <c r="F205" i="2"/>
  <c r="F204" i="2" s="1"/>
  <c r="H205" i="2"/>
  <c r="H204" i="2" s="1"/>
  <c r="G157" i="2"/>
  <c r="G159" i="2"/>
  <c r="G156" i="2"/>
  <c r="F155" i="2"/>
  <c r="H155" i="2"/>
  <c r="F158" i="2"/>
  <c r="H158" i="2"/>
  <c r="F224" i="2"/>
  <c r="H224" i="2"/>
  <c r="G227" i="2"/>
  <c r="H229" i="2"/>
  <c r="F229" i="2"/>
  <c r="I13" i="2"/>
  <c r="I16" i="2"/>
  <c r="I17" i="2"/>
  <c r="I18" i="2"/>
  <c r="I19" i="2"/>
  <c r="I22" i="2"/>
  <c r="I24" i="2"/>
  <c r="I30" i="2"/>
  <c r="I28" i="2" s="1"/>
  <c r="I45" i="2"/>
  <c r="I47" i="2"/>
  <c r="I48" i="2"/>
  <c r="I49" i="2"/>
  <c r="I55" i="2"/>
  <c r="I56" i="2"/>
  <c r="I58" i="2"/>
  <c r="I63" i="2"/>
  <c r="I70" i="2"/>
  <c r="I72" i="2"/>
  <c r="I74" i="2"/>
  <c r="I76" i="2"/>
  <c r="I79" i="2"/>
  <c r="I81" i="2"/>
  <c r="I84" i="2"/>
  <c r="I86" i="2"/>
  <c r="I88" i="2"/>
  <c r="I90" i="2"/>
  <c r="I92" i="2"/>
  <c r="I94" i="2"/>
  <c r="I102" i="2"/>
  <c r="I108" i="2"/>
  <c r="I111" i="2"/>
  <c r="I112" i="2"/>
  <c r="I113" i="2"/>
  <c r="I115" i="2"/>
  <c r="I116" i="2"/>
  <c r="I117" i="2"/>
  <c r="I120" i="2"/>
  <c r="I123" i="2"/>
  <c r="I124" i="2"/>
  <c r="I125" i="2"/>
  <c r="I126" i="2"/>
  <c r="I127" i="2"/>
  <c r="I128" i="2"/>
  <c r="I129" i="2"/>
  <c r="I130" i="2"/>
  <c r="I131" i="2"/>
  <c r="I132" i="2"/>
  <c r="I134" i="2"/>
  <c r="I135" i="2"/>
  <c r="I136" i="2"/>
  <c r="I137" i="2"/>
  <c r="I138" i="2"/>
  <c r="I139" i="2"/>
  <c r="I140" i="2"/>
  <c r="I141" i="2"/>
  <c r="I142" i="2"/>
  <c r="I143" i="2"/>
  <c r="I145" i="2"/>
  <c r="I147" i="2"/>
  <c r="I149" i="2"/>
  <c r="I150" i="2"/>
  <c r="I151" i="2"/>
  <c r="I152" i="2"/>
  <c r="I153" i="2"/>
  <c r="I156" i="2"/>
  <c r="I157" i="2"/>
  <c r="I159" i="2"/>
  <c r="I160" i="2"/>
  <c r="I163" i="2"/>
  <c r="I165" i="2"/>
  <c r="I166" i="2"/>
  <c r="I168" i="2"/>
  <c r="I170" i="2"/>
  <c r="I173" i="2"/>
  <c r="I174" i="2"/>
  <c r="I175" i="2"/>
  <c r="I177" i="2"/>
  <c r="I178" i="2"/>
  <c r="I180" i="2"/>
  <c r="I181" i="2"/>
  <c r="I183" i="2"/>
  <c r="I186" i="2"/>
  <c r="I188" i="2"/>
  <c r="I190" i="2"/>
  <c r="I192" i="2"/>
  <c r="I195" i="2"/>
  <c r="I198" i="2"/>
  <c r="I199" i="2"/>
  <c r="I200" i="2"/>
  <c r="I203" i="2"/>
  <c r="I206" i="2"/>
  <c r="I209" i="2"/>
  <c r="I210" i="2"/>
  <c r="I211" i="2"/>
  <c r="I212" i="2"/>
  <c r="I213" i="2"/>
  <c r="I215" i="2"/>
  <c r="I216" i="2"/>
  <c r="I217" i="2"/>
  <c r="I218" i="2"/>
  <c r="I220" i="2"/>
  <c r="I222" i="2"/>
  <c r="I225" i="2"/>
  <c r="I226" i="2"/>
  <c r="I227" i="2"/>
  <c r="I228" i="2"/>
  <c r="I230" i="2"/>
  <c r="I233" i="2"/>
  <c r="I236" i="2"/>
  <c r="I237" i="2"/>
  <c r="I238" i="2"/>
  <c r="I239" i="2"/>
  <c r="I240" i="2"/>
  <c r="G13" i="2"/>
  <c r="G17" i="2"/>
  <c r="G18" i="2"/>
  <c r="G19" i="2"/>
  <c r="G20" i="2"/>
  <c r="G24" i="2"/>
  <c r="G25" i="2"/>
  <c r="G26" i="2"/>
  <c r="G27" i="2"/>
  <c r="G29" i="2"/>
  <c r="G30" i="2"/>
  <c r="G43" i="2"/>
  <c r="G47" i="2"/>
  <c r="G48" i="2"/>
  <c r="G49" i="2"/>
  <c r="G56" i="2"/>
  <c r="G58" i="2"/>
  <c r="G67" i="2"/>
  <c r="G104" i="2"/>
  <c r="G107" i="2"/>
  <c r="G108" i="2"/>
  <c r="G111" i="2"/>
  <c r="G112" i="2"/>
  <c r="G113" i="2"/>
  <c r="G115" i="2"/>
  <c r="G116" i="2"/>
  <c r="G117" i="2"/>
  <c r="G120" i="2"/>
  <c r="G123" i="2"/>
  <c r="G124" i="2"/>
  <c r="G125" i="2"/>
  <c r="G126" i="2"/>
  <c r="G127" i="2"/>
  <c r="G128" i="2"/>
  <c r="G129" i="2"/>
  <c r="G130" i="2"/>
  <c r="G131" i="2"/>
  <c r="G132" i="2"/>
  <c r="G134" i="2"/>
  <c r="G135" i="2"/>
  <c r="G137" i="2"/>
  <c r="G138" i="2"/>
  <c r="G139" i="2"/>
  <c r="G140" i="2"/>
  <c r="G141" i="2"/>
  <c r="G142" i="2"/>
  <c r="G143" i="2"/>
  <c r="G144" i="2"/>
  <c r="G145" i="2"/>
  <c r="G146" i="2"/>
  <c r="G147" i="2"/>
  <c r="G149" i="2"/>
  <c r="G150" i="2"/>
  <c r="G151" i="2"/>
  <c r="G152" i="2"/>
  <c r="G153" i="2"/>
  <c r="G160" i="2"/>
  <c r="G169" i="2"/>
  <c r="G170" i="2"/>
  <c r="G175" i="2"/>
  <c r="G177" i="2"/>
  <c r="G178" i="2"/>
  <c r="G183" i="2"/>
  <c r="G186" i="2"/>
  <c r="G187" i="2"/>
  <c r="G188" i="2"/>
  <c r="G192" i="2"/>
  <c r="G195" i="2"/>
  <c r="G194" i="2" s="1"/>
  <c r="G193" i="2" s="1"/>
  <c r="G198" i="2"/>
  <c r="G199" i="2"/>
  <c r="G200" i="2"/>
  <c r="G201" i="2"/>
  <c r="G203" i="2"/>
  <c r="G206" i="2"/>
  <c r="G209" i="2"/>
  <c r="G210" i="2"/>
  <c r="G211" i="2"/>
  <c r="G212" i="2"/>
  <c r="G213" i="2"/>
  <c r="G215" i="2"/>
  <c r="G216" i="2"/>
  <c r="G217" i="2"/>
  <c r="G218" i="2"/>
  <c r="G220" i="2"/>
  <c r="G222" i="2"/>
  <c r="G225" i="2"/>
  <c r="G226" i="2"/>
  <c r="G228" i="2"/>
  <c r="G230" i="2"/>
  <c r="G233" i="2"/>
  <c r="G236" i="2"/>
  <c r="G237" i="2"/>
  <c r="G238" i="2"/>
  <c r="G239" i="2"/>
  <c r="G240" i="2"/>
  <c r="I176" i="2" l="1"/>
  <c r="G172" i="2"/>
  <c r="I64" i="2"/>
  <c r="I172" i="2"/>
  <c r="G176" i="2"/>
  <c r="H161" i="2"/>
  <c r="F161" i="2"/>
  <c r="I31" i="2"/>
  <c r="G59" i="2"/>
  <c r="I59" i="2"/>
  <c r="G31" i="2"/>
  <c r="H14" i="2"/>
  <c r="F14" i="2"/>
  <c r="G64" i="2"/>
  <c r="H77" i="2"/>
  <c r="F77" i="2"/>
  <c r="H100" i="2"/>
  <c r="F100" i="2"/>
  <c r="H68" i="2"/>
  <c r="F68" i="2"/>
  <c r="H121" i="2"/>
  <c r="F121" i="2"/>
  <c r="I133" i="2"/>
  <c r="F223" i="2"/>
  <c r="F154" i="2"/>
  <c r="H207" i="2"/>
  <c r="H223" i="2"/>
  <c r="H154" i="2"/>
  <c r="F207" i="2"/>
  <c r="H234" i="2"/>
  <c r="D184" i="2"/>
  <c r="G184" i="2" s="1"/>
  <c r="D110" i="2"/>
  <c r="G110" i="2" s="1"/>
  <c r="F241" i="2" l="1"/>
  <c r="H241" i="2"/>
  <c r="E167" i="2"/>
  <c r="I167" i="2" s="1"/>
  <c r="D167" i="2"/>
  <c r="G167" i="2" s="1"/>
  <c r="D12" i="2" l="1"/>
  <c r="E12" i="2"/>
  <c r="E62" i="2"/>
  <c r="I62" i="2" s="1"/>
  <c r="D62" i="2"/>
  <c r="G62" i="2" s="1"/>
  <c r="E11" i="2" l="1"/>
  <c r="I11" i="2" s="1"/>
  <c r="I12" i="2"/>
  <c r="D11" i="2"/>
  <c r="G11" i="2" s="1"/>
  <c r="G12" i="2"/>
  <c r="E104" i="2"/>
  <c r="D103" i="2"/>
  <c r="G103" i="2" s="1"/>
  <c r="E103" i="2" l="1"/>
  <c r="I103" i="2" s="1"/>
  <c r="I104" i="2"/>
  <c r="E148" i="2"/>
  <c r="I148" i="2" s="1"/>
  <c r="D148" i="2"/>
  <c r="G148" i="2" s="1"/>
  <c r="E208" i="2" l="1"/>
  <c r="I208" i="2" s="1"/>
  <c r="D208" i="2"/>
  <c r="G208" i="2" s="1"/>
  <c r="E191" i="2" l="1"/>
  <c r="I191" i="2" s="1"/>
  <c r="D191" i="2"/>
  <c r="G191" i="2" s="1"/>
  <c r="E189" i="2"/>
  <c r="I189" i="2" s="1"/>
  <c r="D189" i="2"/>
  <c r="G189" i="2" s="1"/>
  <c r="E197" i="2" l="1"/>
  <c r="I197" i="2" s="1"/>
  <c r="I110" i="2" l="1"/>
  <c r="E52" i="2"/>
  <c r="I52" i="2" s="1"/>
  <c r="D52" i="2"/>
  <c r="G52" i="2" s="1"/>
  <c r="E15" i="2"/>
  <c r="I15" i="2" s="1"/>
  <c r="D15" i="2"/>
  <c r="G15" i="2" s="1"/>
  <c r="E75" i="2"/>
  <c r="I75" i="2" s="1"/>
  <c r="D75" i="2"/>
  <c r="G75" i="2" s="1"/>
  <c r="E122" i="2" l="1"/>
  <c r="I122" i="2" s="1"/>
  <c r="D122" i="2"/>
  <c r="G122" i="2" s="1"/>
  <c r="E221" i="2"/>
  <c r="I221" i="2" s="1"/>
  <c r="D221" i="2"/>
  <c r="G221" i="2" s="1"/>
  <c r="E235" i="2"/>
  <c r="I235" i="2" s="1"/>
  <c r="D235" i="2"/>
  <c r="G235" i="2" s="1"/>
  <c r="E155" i="2"/>
  <c r="I155" i="2" s="1"/>
  <c r="E158" i="2"/>
  <c r="I158" i="2" s="1"/>
  <c r="E224" i="2"/>
  <c r="I224" i="2" s="1"/>
  <c r="D224" i="2"/>
  <c r="G224" i="2" s="1"/>
  <c r="E154" i="2" l="1"/>
  <c r="I154" i="2" s="1"/>
  <c r="D155" i="2"/>
  <c r="G155" i="2" s="1"/>
  <c r="D158" i="2"/>
  <c r="G158" i="2" s="1"/>
  <c r="D154" i="2" l="1"/>
  <c r="G154" i="2" s="1"/>
  <c r="E46" i="2" l="1"/>
  <c r="I46" i="2" s="1"/>
  <c r="D46" i="2"/>
  <c r="G46" i="2" s="1"/>
  <c r="E164" i="2"/>
  <c r="I164" i="2" s="1"/>
  <c r="D164" i="2"/>
  <c r="G164" i="2" s="1"/>
  <c r="D136" i="2"/>
  <c r="D133" i="2" s="1"/>
  <c r="G133" i="2" s="1"/>
  <c r="G136" i="2" l="1"/>
  <c r="E219" i="2"/>
  <c r="I219" i="2" s="1"/>
  <c r="E214" i="2"/>
  <c r="I214" i="2" s="1"/>
  <c r="D219" i="2"/>
  <c r="G219" i="2" s="1"/>
  <c r="D214" i="2"/>
  <c r="G214" i="2" s="1"/>
  <c r="E207" i="2" l="1"/>
  <c r="I207" i="2" s="1"/>
  <c r="D207" i="2"/>
  <c r="G207" i="2" s="1"/>
  <c r="I184" i="2"/>
  <c r="E234" i="2" l="1"/>
  <c r="I234" i="2" s="1"/>
  <c r="D234" i="2"/>
  <c r="G234" i="2" s="1"/>
  <c r="E232" i="2"/>
  <c r="D232" i="2"/>
  <c r="E229" i="2"/>
  <c r="D229" i="2"/>
  <c r="E182" i="2"/>
  <c r="I182" i="2" s="1"/>
  <c r="D182" i="2"/>
  <c r="G182" i="2" s="1"/>
  <c r="D231" i="2" l="1"/>
  <c r="G231" i="2" s="1"/>
  <c r="G232" i="2"/>
  <c r="D223" i="2"/>
  <c r="G223" i="2" s="1"/>
  <c r="G229" i="2"/>
  <c r="E223" i="2"/>
  <c r="I223" i="2" s="1"/>
  <c r="I229" i="2"/>
  <c r="E231" i="2"/>
  <c r="I231" i="2" s="1"/>
  <c r="I232" i="2"/>
  <c r="E98" i="2"/>
  <c r="I98" i="2" s="1"/>
  <c r="D98" i="2"/>
  <c r="G98" i="2" s="1"/>
  <c r="E95" i="2"/>
  <c r="I95" i="2" s="1"/>
  <c r="D95" i="2"/>
  <c r="G95" i="2" s="1"/>
  <c r="E109" i="2" l="1"/>
  <c r="I109" i="2" s="1"/>
  <c r="D109" i="2"/>
  <c r="G109" i="2" s="1"/>
  <c r="E82" i="2" l="1"/>
  <c r="I82" i="2" s="1"/>
  <c r="D82" i="2"/>
  <c r="G82" i="2" s="1"/>
  <c r="E69" i="2"/>
  <c r="I69" i="2" s="1"/>
  <c r="D69" i="2"/>
  <c r="G69" i="2" s="1"/>
  <c r="E71" i="2"/>
  <c r="I71" i="2" s="1"/>
  <c r="D71" i="2"/>
  <c r="G71" i="2" s="1"/>
  <c r="E73" i="2"/>
  <c r="I73" i="2" s="1"/>
  <c r="D73" i="2"/>
  <c r="G73" i="2" s="1"/>
  <c r="E57" i="2"/>
  <c r="I57" i="2" s="1"/>
  <c r="D57" i="2"/>
  <c r="G57" i="2" s="1"/>
  <c r="E21" i="2"/>
  <c r="I21" i="2" s="1"/>
  <c r="D68" i="2" l="1"/>
  <c r="G68" i="2" s="1"/>
  <c r="E68" i="2"/>
  <c r="I68" i="2" s="1"/>
  <c r="E78" i="2"/>
  <c r="E80" i="2"/>
  <c r="I80" i="2" s="1"/>
  <c r="I78" i="2" l="1"/>
  <c r="E77" i="2"/>
  <c r="I77" i="2" s="1"/>
  <c r="D80" i="2"/>
  <c r="G80" i="2" s="1"/>
  <c r="E205" i="2" l="1"/>
  <c r="D205" i="2"/>
  <c r="E202" i="2"/>
  <c r="I202" i="2" s="1"/>
  <c r="D202" i="2"/>
  <c r="G202" i="2" s="1"/>
  <c r="D197" i="2"/>
  <c r="G197" i="2" s="1"/>
  <c r="E194" i="2"/>
  <c r="D194" i="2"/>
  <c r="E179" i="2"/>
  <c r="I179" i="2" s="1"/>
  <c r="D179" i="2"/>
  <c r="G179" i="2" s="1"/>
  <c r="E162" i="2"/>
  <c r="D162" i="2"/>
  <c r="D161" i="2" l="1"/>
  <c r="G161" i="2" s="1"/>
  <c r="G162" i="2"/>
  <c r="I162" i="2"/>
  <c r="E161" i="2"/>
  <c r="I161" i="2" s="1"/>
  <c r="D204" i="2"/>
  <c r="G204" i="2" s="1"/>
  <c r="G205" i="2"/>
  <c r="D193" i="2"/>
  <c r="E193" i="2"/>
  <c r="I193" i="2" s="1"/>
  <c r="I194" i="2"/>
  <c r="E204" i="2"/>
  <c r="I204" i="2" s="1"/>
  <c r="I205" i="2"/>
  <c r="D196" i="2"/>
  <c r="G196" i="2" s="1"/>
  <c r="E196" i="2"/>
  <c r="I196" i="2" s="1"/>
  <c r="E121" i="2"/>
  <c r="I121" i="2" s="1"/>
  <c r="E119" i="2"/>
  <c r="D119" i="2"/>
  <c r="E106" i="2"/>
  <c r="D106" i="2"/>
  <c r="G106" i="2" s="1"/>
  <c r="E101" i="2"/>
  <c r="D101" i="2"/>
  <c r="G101" i="2" s="1"/>
  <c r="D78" i="2"/>
  <c r="E66" i="2"/>
  <c r="D66" i="2"/>
  <c r="G66" i="2" s="1"/>
  <c r="E50" i="2"/>
  <c r="I50" i="2" s="1"/>
  <c r="D50" i="2"/>
  <c r="G50" i="2" s="1"/>
  <c r="E44" i="2"/>
  <c r="I44" i="2" s="1"/>
  <c r="D44" i="2"/>
  <c r="G44" i="2" s="1"/>
  <c r="E28" i="2"/>
  <c r="D28" i="2"/>
  <c r="G28" i="2" s="1"/>
  <c r="D21" i="2"/>
  <c r="G21" i="2" s="1"/>
  <c r="D77" i="2" l="1"/>
  <c r="G77" i="2" s="1"/>
  <c r="G78" i="2"/>
  <c r="E105" i="2"/>
  <c r="I105" i="2" s="1"/>
  <c r="I106" i="2"/>
  <c r="D118" i="2"/>
  <c r="G118" i="2" s="1"/>
  <c r="G119" i="2"/>
  <c r="E118" i="2"/>
  <c r="I118" i="2" s="1"/>
  <c r="I119" i="2"/>
  <c r="E100" i="2"/>
  <c r="I100" i="2" s="1"/>
  <c r="I101" i="2"/>
  <c r="D100" i="2"/>
  <c r="G100" i="2" s="1"/>
  <c r="D105" i="2"/>
  <c r="G105" i="2" s="1"/>
  <c r="E14" i="2"/>
  <c r="D14" i="2"/>
  <c r="G14" i="2" s="1"/>
  <c r="D121" i="2"/>
  <c r="G121" i="2" s="1"/>
  <c r="E241" i="2" l="1"/>
  <c r="I241" i="2" s="1"/>
  <c r="I14" i="2"/>
  <c r="D241" i="2"/>
  <c r="G241" i="2" s="1"/>
</calcChain>
</file>

<file path=xl/sharedStrings.xml><?xml version="1.0" encoding="utf-8"?>
<sst xmlns="http://schemas.openxmlformats.org/spreadsheetml/2006/main" count="289" uniqueCount="286">
  <si>
    <t>63001L5150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</si>
  <si>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2018 - 2021"</t>
  </si>
  <si>
    <t>5700000000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</si>
  <si>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</si>
  <si>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</si>
  <si>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Строительство средней общеобразовательной школы на 80 мест в пгт.Светлая (Субсидии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за счет средств краевого бюджета)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</si>
  <si>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</si>
  <si>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</si>
  <si>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</si>
  <si>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 xml:space="preserve">          Основное мероприятие: Укрепление материально-технической базы учреждений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</si>
  <si>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</si>
  <si>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</si>
  <si>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</si>
  <si>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  Оплата труда несовершеннолетних граждан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</si>
  <si>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</si>
  <si>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</si>
  <si>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</si>
  <si>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</si>
  <si>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>33001L4970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</si>
  <si>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</si>
  <si>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Наименование</t>
  </si>
  <si>
    <t>Целевая статья</t>
  </si>
  <si>
    <t xml:space="preserve">        Муниципальная программа "Развитие образования" на 2021 - 2025 годы</t>
  </si>
  <si>
    <t xml:space="preserve">            Обеспечение деятельности подведомственных общеобразовательных учреждений  за счёт местного бюджета 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</si>
  <si>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</si>
  <si>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Основное мероприятие:  Обеспечение деятельности подведомственных детских дошкольных учреждений  </t>
  </si>
  <si>
    <t xml:space="preserve">           Обеспечение деятельности подведомственных детских дошкольных учреждений за счёт местного бюджета </t>
  </si>
  <si>
    <t xml:space="preserve"> Основное мероприятие:Обеспечение деятельности подведомственных общеобразовательных учреждений </t>
  </si>
  <si>
    <t xml:space="preserve">            Обеспечение деятельности подведомственных общеобразовательных учреждений  за счёи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</si>
  <si>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 xml:space="preserve">            Основное меропритяие: Строительство средней общеобразовательной школы на 80 мест пгт.Светлая</t>
  </si>
  <si>
    <t>15003S2040</t>
  </si>
  <si>
    <t xml:space="preserve">            Строительство средней общеобразовательной школы на 80 мест пгт.Светлая, софинансирование местный бюджет</t>
  </si>
  <si>
    <t xml:space="preserve"> Капитальный ремонт спортивного зала МКУ СОШ П.Пластун за счёт субсидии 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 </t>
  </si>
  <si>
    <t xml:space="preserve">       Привлечение специалистов для работы в сфере образования (единовременные выплаты, компенсация расходов к месту обучения, аренда жилых помещений )</t>
  </si>
  <si>
    <t xml:space="preserve">            Обеспечение деятельности подведомственных  учреждений  дополнительного образования за счёт местного бюджета </t>
  </si>
  <si>
    <t xml:space="preserve">            Обеспечение деятельности подведомственных  учреждений  дополнительного образования за счёт платных услуг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</si>
  <si>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</si>
  <si>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</si>
  <si>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пешеходных переходов  и тротуаров в пгт.Терней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</si>
  <si>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</si>
  <si>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</si>
  <si>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   Обеспечение деятельности подведомственных библиотечных учреждений  за счёт доходов от платных услуг</t>
  </si>
  <si>
    <t>Муниципальная программа  "Формирование современной городской среды Тернейского муниципального округа на 2021 - 2023 годы"</t>
  </si>
  <si>
    <t xml:space="preserve">           Уличное освещение </t>
  </si>
  <si>
    <t xml:space="preserve">            Устройство и содержание объектов благоустройства  и их элементов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</si>
  <si>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</si>
  <si>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</si>
  <si>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 Софинансирование с местного бюджета на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 </t>
  </si>
  <si>
    <t>19001S2620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</si>
  <si>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2019-2021 годы"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</si>
  <si>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</si>
  <si>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Всго, рублей</t>
  </si>
  <si>
    <t>150E200000</t>
  </si>
  <si>
    <t>150E250970</t>
  </si>
  <si>
    <t>40002S2391</t>
  </si>
  <si>
    <t>40002S2392</t>
  </si>
  <si>
    <t>5600842700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</si>
  <si>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 за счёт местного, краевого и федерального бюджетов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</si>
  <si>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</si>
  <si>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</si>
  <si>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200P500000</t>
  </si>
  <si>
    <t>200P511021</t>
  </si>
  <si>
    <t>200P552280</t>
  </si>
  <si>
    <t>1700200000</t>
  </si>
  <si>
    <t>17003S2610</t>
  </si>
  <si>
    <t>17003S2611</t>
  </si>
  <si>
    <t>17003S2612</t>
  </si>
  <si>
    <t>17003S2613</t>
  </si>
  <si>
    <t>17003S2618</t>
  </si>
  <si>
    <t>17004S2622</t>
  </si>
  <si>
    <t>56004L4670</t>
  </si>
  <si>
    <t>в т.ч. за счёт средст местного бюджета</t>
  </si>
  <si>
    <t xml:space="preserve">        Основное мероприятие:  Обеспечение пожарной безопасности в учреждениях обрзования Тернейского муниципального округа </t>
  </si>
  <si>
    <t xml:space="preserve">         Ремонт электроосвещения в здании МКОУ СОШ с.Усть-Соболевка</t>
  </si>
  <si>
    <t>Замена дымовой трубы  котельной МКОУ СОШ с.Максимовка</t>
  </si>
  <si>
    <t>Приобретение огнетушителей для общеобразовательных организаций</t>
  </si>
  <si>
    <t>Приобретение огнетушителей для дошкольных организаций</t>
  </si>
  <si>
    <t xml:space="preserve">        Основное меропритя: Ремонт и капитальный ремонт дошкольных  учреждений</t>
  </si>
  <si>
    <t xml:space="preserve">      Устройство тротуара на территории  МКДОУ "Детский сад с.Амгу"</t>
  </si>
  <si>
    <t xml:space="preserve">      Ремонт здания  МКДОУ "Детский сад №12  п.Светлая"</t>
  </si>
  <si>
    <t xml:space="preserve">      Муниципальная программа "Энергосбережение и повышение энергетической эффективности в Тернейском муниципальном округе на 2021 - 2023 годы"</t>
  </si>
  <si>
    <t xml:space="preserve">        Основное мероприятие: Капитальный ремонт котельной №7 в п.Терней                      </t>
  </si>
  <si>
    <t xml:space="preserve">Замена котла котельной №7 в п.Терней </t>
  </si>
  <si>
    <t xml:space="preserve">Капитальный ремонт теплотрассы котельной №5 в п.Терней  </t>
  </si>
  <si>
    <t>170039261N</t>
  </si>
  <si>
    <t>17003S261N</t>
  </si>
  <si>
    <t xml:space="preserve">        Основное мероприятие: Проектирование и проверка проектно-сметных документаций на объекты благоустройства</t>
  </si>
  <si>
    <t xml:space="preserve">          Проектирование и проверка проектно-сметных документаций на объекты благоустройства</t>
  </si>
  <si>
    <t xml:space="preserve">          Содержание автомобильных дорог общего пользования местного значения и инженерных сооружений на них Амгу-Максимовка</t>
  </si>
  <si>
    <t xml:space="preserve">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</si>
  <si>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>Аттестация рабочих мест (ситуационный центр)</t>
  </si>
  <si>
    <t xml:space="preserve">        Муниципальная программа: "Гармонизация межнациональных (межэтнических) и межконфессиональных отношений в Тернейском муниципальном округе" на 2020 - 2025 годы"</t>
  </si>
  <si>
    <t xml:space="preserve">          Основное мероприятие: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</si>
  <si>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Проведение мероприятий, направленных на сохранение национальных традиций и обычаев народов, проживающих на территории Тернейского муниципального округа</t>
  </si>
  <si>
    <t xml:space="preserve">                 Благоустройство дворовой территории пгт. Терней  ул.Тернейская д.8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</si>
  <si>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Благоустройство дворовой территории пгт. Пластун ул.Лермонтова 8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</si>
  <si>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Благоустройство дворовой территории пгт. Пластун ул.Лермонтова 8 софинансирование за счёт местного бюджета  </t>
  </si>
  <si>
    <t xml:space="preserve">                  Благоустройство дворовой территории пгт. Терней ул. Комсомольская д.5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</si>
  <si>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   Благоустройство дворовой территории пгт. Терней ул. Комсомольская д.5 софинансирование за счёт местного бюджета  </t>
  </si>
  <si>
    <t xml:space="preserve">                 Благоустройство дворовой территории пгт. Терней  ул. Юбилейная д.1Б 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</si>
  <si>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      Благоустройство дворовой территории пгт. Терней  ул. Юбилейная д.1Б софинансирование за счёт местного бюджета  </t>
  </si>
  <si>
    <t xml:space="preserve">             Благоустройство дворовой территории пгт. Терней ул. Юбилейная, д.2А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</si>
  <si>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Терней ул. Юбилейная, д.2А софинансирование за счёт местного бюджета</t>
  </si>
  <si>
    <t xml:space="preserve">            Благоустройство общественного сквера пгт Пластун, ул. Пушкина, 34 за счёт субсидии  на поддержку муниципальных программ по благоустройству территорий муниципальных образований Приморского края </t>
  </si>
  <si>
    <t xml:space="preserve">         Обустройство площадок временного хранения ТКО на территории Тернейского муниципального округа</t>
  </si>
  <si>
    <t xml:space="preserve">          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</si>
  <si>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</si>
  <si>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 xml:space="preserve">           Содержание автомобильных дорог общего пользования местного значения и инженерных сооружений на них  в с.Перетычиха, с.Единка   Тернейского муниципального округа</t>
  </si>
  <si>
    <t xml:space="preserve">         Закупка дорожной техники </t>
  </si>
  <si>
    <t xml:space="preserve">         Организация и проведение культурно-массовых мероприятий в Тернейском муниципальном округе</t>
  </si>
  <si>
    <t xml:space="preserve">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</si>
  <si>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        Монтаж и наладка пожарной сигнализации  и системы оповещения о пожаре МКУ ДО ДШИ (п.Пластун)</t>
  </si>
  <si>
    <t xml:space="preserve">          Ремонт эвакуационного выхода в здании МКУ РЦНТ п.Терней</t>
  </si>
  <si>
    <t xml:space="preserve">         Обеспечение деятельности дворцов, домов культуры и других учреждений культуры за счёт доходов от платных услуг</t>
  </si>
  <si>
    <t xml:space="preserve">           Обеспечение деятельности подведомственных библиотечных учреждений за счёт местного бюджета </t>
  </si>
  <si>
    <t xml:space="preserve">          Основные мероприятие: Капитальный ремонт помещений здания, расположенного по адресу п.Терней , ул.Ивановская, д.4 (2 этаж-под МКУ Центральная районная библиотека, 3 этаж - под МКУ ДО ДШИ)</t>
  </si>
  <si>
    <t xml:space="preserve">         Разработка проектно-сметной документации (ПСД) на капитальный ремонт помещений по адресу п.Терней, ул.Ивановская,4</t>
  </si>
  <si>
    <t xml:space="preserve">         Муниципальная программа «Защита населения и территории Тернейского муниципального района от чрезвычайных ситуаций на 2020-2024 годы.»</t>
  </si>
  <si>
    <t xml:space="preserve">           Муниципальная программа "Информатизация администрации Тернейского муниципального округа " на 2020-2023 годы</t>
  </si>
  <si>
    <t xml:space="preserve">           Ремонт системы видеонаблюдения в МКОУ СОШ п.Терней  </t>
  </si>
  <si>
    <t xml:space="preserve">        Основное мероприятие:Обеспечение деятельности подведомственных учреждений дополнительного образования  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</si>
  <si>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</si>
  <si>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 xml:space="preserve">        Основное мероприятие:  Привлечение специалистов для работы в сфере образования Тернейского муниципального округа</t>
  </si>
  <si>
    <t xml:space="preserve">       Основное мероприятие: Реализация национального проекта  "Образование", федерального проекта "Успех каждого ребёнка"</t>
  </si>
  <si>
    <t xml:space="preserve">          Основное мероприятие:  Уличное освещение </t>
  </si>
  <si>
    <t xml:space="preserve">          Основное мероприятие:   Устройство и содержание объектов благоустройства  и их элементов </t>
  </si>
  <si>
    <t xml:space="preserve">          Основное мероприятие:   Благоустройство дворовых территорий многоквартирных жилых домов   </t>
  </si>
  <si>
    <t xml:space="preserve">          Основное мероприятие:    Благоустройство общественных территорий  </t>
  </si>
  <si>
    <t xml:space="preserve">          Основное мероприятие:  Обустройство контейнерных площадок</t>
  </si>
  <si>
    <t xml:space="preserve">          Основное мероприятие:  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</t>
  </si>
  <si>
    <t xml:space="preserve">            Основное мероприятие:  Реализация национального мероприятия "Демография" , федерального проекта "Спорт -норма жизни" </t>
  </si>
  <si>
    <t xml:space="preserve">          Основное мероприятие:  Предоставление социальных выплат молодым семьям - участникам программы для приобретения (строительства) стандартного жилья</t>
  </si>
  <si>
    <t xml:space="preserve">          Основное мероприятие:  Содержание автомобильных дорог общего пользования местного значения и инженерных сооружений на них </t>
  </si>
  <si>
    <t xml:space="preserve">          Основное мероприятие:  Мероприятия по ремонту и капитальному ремонту автомобильных дорог общего пользования местного значения и искусственных сооружений на них </t>
  </si>
  <si>
    <t xml:space="preserve">          Основное мероприятие:  Мероприятия по повышению безопасности дорожного движения  </t>
  </si>
  <si>
    <t xml:space="preserve">          Основное мероприятие:  Участие творческих коллективов в краевых и региональных мероприятиях </t>
  </si>
  <si>
    <t xml:space="preserve">          Основное мероприятие:  Организация и проведение культурно-массовых мероприятий в Тернейском муниципальном округе </t>
  </si>
  <si>
    <t xml:space="preserve">          Основное мероприятие:   Обеспечение пожарной безопасности в учреждениях культуры Тернейского муниципального округа  </t>
  </si>
  <si>
    <t xml:space="preserve">          Основное мероприятие:  Организация работы детских оздоровительных лагерей с дневным пребыванием детей </t>
  </si>
  <si>
    <t xml:space="preserve">          Основное мероприятие:  Организация трудоустройства несовершеннолетних граждан </t>
  </si>
  <si>
    <t xml:space="preserve">          Основное мероприятие: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учреждений культуры</t>
  </si>
  <si>
    <t xml:space="preserve">           Основное мероприятие: Выполнение требований по защите конфиденциальной информации, обрабатываемой в администрации муниципального округа при использовании единого информационного ресурса органов исполнительной власти и органов местного самоуправления в сети "Интернет"   </t>
  </si>
  <si>
    <t xml:space="preserve">        Основные мероприятие: Реализация  проекта инициативного бюджетирования по направлению "Твой проект" по победителям конкурса на объекты: Установка отопления в сельском клубе с.Усть-Соболевка и Ремонт Зрительного зала сельского клуба с.Амгу </t>
  </si>
  <si>
    <t>Установка отопления в сельском клубе с.Усть-Соболевка</t>
  </si>
  <si>
    <t>56010S2361</t>
  </si>
  <si>
    <t xml:space="preserve">Ремонт Зрительного зала сельского клуба с.Амгу </t>
  </si>
  <si>
    <t>56010S2362</t>
  </si>
  <si>
    <t>15002R3041</t>
  </si>
  <si>
    <t xml:space="preserve">            Разработка проектно-сметной документации и выполнение изыскательских работ для строительства физкультурно-оздоровительного комплекса  в пгт. Терней.</t>
  </si>
  <si>
    <t xml:space="preserve">           Субсидии бюджетам муниципальных образований Приморского края на оснащение объектов спортивной инфраструктуры спортивно-технологическим оборудованием, включая  софинансирование за счёт местного бюджета</t>
  </si>
  <si>
    <t xml:space="preserve">                  Благоустройство дворовой территории пгт. Терней  ул.Тернейская д.8 за счёт местного бюджета </t>
  </si>
  <si>
    <t>6700100000</t>
  </si>
  <si>
    <t>6700103100</t>
  </si>
  <si>
    <t>6700200000</t>
  </si>
  <si>
    <t>6700203110</t>
  </si>
  <si>
    <t>Проведение мероприятий по обеспечению пунктов временного размещения необходимым оборудованием и инвентарём: закупка матрацев, раскладушек , постельных принадлежностей и другое</t>
  </si>
  <si>
    <t>Проведение противопаводковых мероприятий: Проведение работ по очистке примостовых территорий, русел рек, оборудование противопаводковых рвов, насыпей, берегоукрепление рек</t>
  </si>
  <si>
    <t xml:space="preserve">        Основное мероприятие: "Обеспечение пожарной безопасности на территории Тернейского муниципального округа"</t>
  </si>
  <si>
    <t xml:space="preserve">          Обеспечение пожарной безопасности в населённых пунктах : обновление и обустройство минерализованных  полос для  предотвращения перехода природных пожаров на территории населённых пунктов .Обеспечение пожарной безопасности   на границе земель госземзапаса с лесами Тернейского муниципального округа. </t>
  </si>
  <si>
    <t xml:space="preserve">         Содержание пожарных водоёмов</t>
  </si>
  <si>
    <t xml:space="preserve">        Основное мероприятие: "Обеспечение составом технических средств для управления ЕДДС на территории Тернейского муниципального округа"</t>
  </si>
  <si>
    <t xml:space="preserve">          Усовершенствование системы оповещения руководящего состава , населения, автоматизация средств управления  ЕДДС , взаимодействия ДДС (пожарной части , полиции, скорой помощи) Тернейского муниципального округа: Приобретение технических средств оповещения. </t>
  </si>
  <si>
    <t>Обучение населения о проводимых мероприятиях по защите от ЧС (изготовление баннеров, памяток, знаков безопасности в  том числе на водных объектах)</t>
  </si>
  <si>
    <t xml:space="preserve">          Обеспечение пожарной безопасности в населённых пунктах  Тернейского муниципального округа: Приобретение и установка автономных пожарных извещателей. </t>
  </si>
  <si>
    <t xml:space="preserve">         Организация и проведение культурно-массовых мероприятий в Тернейском муниципальном округе за счёт добровольных пожертвований </t>
  </si>
  <si>
    <t xml:space="preserve">         Обеспечение деятельности дворцов, домов культуры и других учреждений культуры за счёт местного бюджета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</si>
  <si>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Установка отопления в сельском клубе с.Усть-Соболевка</t>
  </si>
  <si>
    <t xml:space="preserve">        Субсидии бюджетам муниципальных образований на реализацию проектов инициативного бюджетирования по напрвлению "Твой проект" : Ремонт Зрительного зала сельского клуба с.Амгу </t>
  </si>
  <si>
    <t xml:space="preserve">            Проведение турнира по мини-футболу на кубок ОАО «Тернейлес» и организации тренировочных мероприятий секции бокса (МКОУ ДО ДЮСШ п.Пластун) за счёт добровольных пожертвований </t>
  </si>
  <si>
    <t xml:space="preserve">        Разработка проектно-сметной документации на капитальный ремонт здания МКОУ СОШ п. Терней  </t>
  </si>
  <si>
    <t xml:space="preserve">          Государственная экспертиза проектной документации объекта: «Капитальный ремонт здания МКОУ «Средняя образовательная школа п. Терней»</t>
  </si>
  <si>
    <t xml:space="preserve">          Ремонт внутренней и наружной канализации МКОУ СОШ п.Пластун </t>
  </si>
  <si>
    <t>200P512200</t>
  </si>
  <si>
    <t xml:space="preserve">          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</si>
  <si>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 xml:space="preserve">Приобретение сертифицированного серверного и сетевого оборудования </t>
  </si>
  <si>
    <t>Приобретение компьютерной техники и периферийных устройств (системные блоки, мониторы, принтеры, многофункциональные устройства)</t>
  </si>
  <si>
    <t>Приобретение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</si>
  <si>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Услуги по настройке и техническому обслуживанию сервера </t>
  </si>
  <si>
    <t xml:space="preserve">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</si>
  <si>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>Организовать распространение в рамках проводимых профилактических мероприятий печатной продукции , средств наглядной агитации, направленных на противодействие наркомании</t>
  </si>
  <si>
    <t xml:space="preserve">              Оформление подписки на журналы по проблеме наркомании</t>
  </si>
  <si>
    <t xml:space="preserve">  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</si>
  <si>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    Организация и проведение  антинаркотического конкурса "Мы выбираем жизнь"(приобретение призов, тематическое оформление)</t>
  </si>
  <si>
    <t>Обеспечение проведение тематических, культурных и спортивных мероприятий с несовершеннолетними, состоящими на учёте в КДН и ПДН ОВД (приобретение  призов )</t>
  </si>
  <si>
    <t>4600000000</t>
  </si>
  <si>
    <t xml:space="preserve">МКУ РЦНТ "Монтаж TVI системы видеонаблюдения по адресу : п.Терней , ул.Партизанская,70" </t>
  </si>
  <si>
    <t xml:space="preserve">МКОУ ДО  ДШИ "Монтаж TVI системы видеонаблюдения по адресу : п.Пластун , ул.Пушкинская, 1а" </t>
  </si>
  <si>
    <t xml:space="preserve">Установка средств передачи тревожных сообщений в образовательных учреждениях Тернейского муниципального округа </t>
  </si>
  <si>
    <t xml:space="preserve">          Основное мероприятие: Приобретение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</si>
  <si>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  Устройство водоотводной траншеи по ул. Яблоневая в пгт. Терней</t>
  </si>
  <si>
    <t>4000100424</t>
  </si>
  <si>
    <t>4000200409</t>
  </si>
  <si>
    <t xml:space="preserve">            Ремонт асфальтобетонного покрытия автомобильной дороги по ул. Партизанская и ул. Комсомольская в пгт. Терней</t>
  </si>
  <si>
    <t xml:space="preserve">            Ремонт асфальтобетонного покрытия автомобильной дороги по ул. Чапаевская (39) метров в пгт. Терней</t>
  </si>
  <si>
    <t>4000200415</t>
  </si>
  <si>
    <t>4000200416</t>
  </si>
  <si>
    <t xml:space="preserve">            Ремонт автомобильной дороги по ул. Южная в пгт. Терней</t>
  </si>
  <si>
    <t>4000200417</t>
  </si>
  <si>
    <t xml:space="preserve">          Основное мероприятие: Ремонт системы водоснабжения</t>
  </si>
  <si>
    <t>Разработка проектно-сметной документации на капитальный ремонт здания МКОУ СОШ п.Пластун</t>
  </si>
  <si>
    <t xml:space="preserve">            Капитальный ремонт теплотрассы   МКОУ СОШ с. Малая Кема</t>
  </si>
  <si>
    <t xml:space="preserve">            Демонтаж теплотрассы   МКОУ СОШ с. Малая Кема</t>
  </si>
  <si>
    <t xml:space="preserve">         Ремонт ограждения территории    МКОУ СОШ с. Малая Кема</t>
  </si>
  <si>
    <t xml:space="preserve">            Ремонт охранно-пожарной сингализации   МКОУ СОШ п. Терней</t>
  </si>
  <si>
    <t xml:space="preserve">          Участие сборных команд  Тернейского муниципального округа в физкультурных и спортивных мероприятиях муниципального ,межмуниципального ,краевого ,межрегионального , российского и международного уровней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</si>
  <si>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</si>
  <si>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>Государственная экспертиза проектной докуметации объекта : "Капитальный ремонт здания МКОУ  "Средняя общеобразовательная школа п.Пластун "</t>
  </si>
  <si>
    <t xml:space="preserve">            Ремонт асфальтобетонного покрытия автомобильной дороги по ул.30 лет Победы в пгт.Терней </t>
  </si>
  <si>
    <t xml:space="preserve">            Ремонт асфальтобетонного  покрытия автомобильной дороги по ул.Ивановской от дома №74 до дома №98  в пгт. Терней Тернейского муниципального округа</t>
  </si>
  <si>
    <t xml:space="preserve">           Субсидии бюджетам муниципальных образований Приморского края на ремонт асфальтобетонного покрытия автомобильной дороги по ул.Ивановской от дома №74 до дома №98 в пгт. Терней  Тернейского муниципального округа</t>
  </si>
  <si>
    <t xml:space="preserve">          Основные мероприятие: Ремонт канализации в здании МКУ РЦНТ </t>
  </si>
  <si>
    <t xml:space="preserve">Ремонт канализации в здании МКУ РЦНТ </t>
  </si>
  <si>
    <t xml:space="preserve">          Основные мероприятие: Ремонт здания ДК пгт.Светлая </t>
  </si>
  <si>
    <t xml:space="preserve"> Ремонт здания ДК пгт.Светлая</t>
  </si>
  <si>
    <t xml:space="preserve">            Ремонт части территории  МКОУ СОШ п.Пластун</t>
  </si>
  <si>
    <t xml:space="preserve">Приобретение и установка арочных металлодетекторов в образовательных учреждениях Тернейского муниципального округа </t>
  </si>
  <si>
    <t xml:space="preserve">            Ремонт цементобетонного покрытия автомобильной дороги по ул.Октябрьской от д.№21 по ул.Октябрьской до д.№7 по ул. Первая Набережная  в пгт. Пластун </t>
  </si>
  <si>
    <t xml:space="preserve">            Ремонт асфальтобетонного покрытия автомобильной дороги по ул. Кирова от д.№10 до д.№2 ул.Матросова в пгт. Пластун </t>
  </si>
  <si>
    <t xml:space="preserve">          Основное мероприятие: Обеспечение пожарной безопасности в учреждениях дошкольного образования Тернейского муниципального округа</t>
  </si>
  <si>
    <t>Ремонт туалетных кабинок МКОУ СОШ п. Пластун</t>
  </si>
  <si>
    <t>150E100000</t>
  </si>
  <si>
    <t>150E193140</t>
  </si>
  <si>
    <t xml:space="preserve">          Основное мероприятие: Организация оснащение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</si>
  <si>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 xml:space="preserve">            Обучение населения мерам пожарной безопасности (проведение профилактических мероприятий по пожарной безопасности): изготовление баннеров, листовок, памяток, знаков безопасности</t>
  </si>
  <si>
    <t xml:space="preserve">            Приобретение и доставка источников автономного питания- дизель-генераторных установок (далее -ДГУ) для социально-значимых объектов и тепловых пушек питания для обогрева помещений, оставшихся без отопления.</t>
  </si>
  <si>
    <t xml:space="preserve">            Ремонт асфальтобетонного покрытия автомобильной дороги по ул. Лермонтова в пгт. Пластун от жилого дома №6 до жилого дома №14 Тернейского муниципального округа</t>
  </si>
  <si>
    <t xml:space="preserve">            Ремонт асфальтобетонного покрытия автомобильной дороги по ул. Пушкина от дома №6 по ул. Лермонтова до дома №3 по ул. Пушкина в пгт. Пластун Тернейского муниципального округа</t>
  </si>
  <si>
    <t xml:space="preserve">            Ремонт автомобильных дорог общего пользования местного значения и индженерных сооружений на них в с.Самарга Тернейсукого муниципального округа</t>
  </si>
  <si>
    <t xml:space="preserve">            Субсидии бюджетам муниципальных образований Приморского края на ремонт асфальбетонного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</si>
  <si>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  Софиннсирование с местного бюджета на ремонт асфальтобетонного покрытия автомобильной дороги по ул.Матросова от д. №1 до д. №29 в пгт.Пластун Тернейского муниципального округа</t>
  </si>
  <si>
    <t xml:space="preserve">          Основное мероприятие:  Капитальный ремонт муниципального жилищного фонда</t>
  </si>
  <si>
    <t xml:space="preserve">            Ремонт системы водоснабжения в пгт. Терней, ул. Партизанская, 71</t>
  </si>
  <si>
    <t xml:space="preserve">            Капитальный ремонт потолка котельной №6 в п.Терней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</si>
  <si>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</si>
  <si>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</si>
  <si>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 xml:space="preserve">            Благоустройство общественной территории пгт Пластун, ул. Пушкина, 34 софинансирование за счёт местного бюджета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</si>
  <si>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</si>
  <si>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Текущий ремонт и установка видеонаблюдения на универсальной спортивной площадки в п.Пластун, расположенной по адресу: п. Пластун ул.3-й квартал, д.6</t>
  </si>
  <si>
    <t xml:space="preserve"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 </t>
  </si>
  <si>
    <t>Приобретение рециркуляторов,бактерицидных ламп,бесконтактных термометров и иного оборудования и инвентаря</t>
  </si>
  <si>
    <t>Приобретение мебели МКДОУ "Детский сад №12 п.Светлая" (кроме мебели, используемой в учебном процессе)</t>
  </si>
  <si>
    <t>Ремонт служебной квартиры МКОУ СОШ п. Светлая</t>
  </si>
  <si>
    <t>Приобретение и установка оконных блоков в МКОУ СОШ с.Максимовка</t>
  </si>
  <si>
    <t>Муниципальная программа "Развитие и поддержка малого и среднего предпринимательства в Тернейском муниципальном округе" на 2019 - 2023 годы</t>
  </si>
  <si>
    <t>Основное мероприятие: Финансовая поддержка (субсидия) субъектьам М и СП</t>
  </si>
  <si>
    <t>Поддержка (субсидия) социального предпринимательства</t>
  </si>
  <si>
    <t xml:space="preserve">Приобретение оборудования, инвентаря для  МКДОУ "Детский сад №12 п.Светлая" </t>
  </si>
  <si>
    <t>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</si>
  <si>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 xml:space="preserve">Благоустройство дворовой территории пгт. Терней    ул. Комсомольская д.18А софинансирование за счёт местного бюджета  </t>
  </si>
  <si>
    <t xml:space="preserve">Благоустройство дворовой территории пгт. Терней ул. Комсомольская д.18А   за счёт субсидии  на поддержку муниципальных программ по благоустройству территорий муниципальных образований Приморского края </t>
  </si>
  <si>
    <t>Проведение мероприятий по созданию резерва технических средств , для  ликвидации последствий паводков : закупка тепловых пушек, водяных помп и другое.</t>
  </si>
  <si>
    <t>Проведение мероприятий по укреплению берега по ключу Осиновый для сохранения здания, расположенного по адресу: пгт. Пластун, ул. Пушкина, 1А (МКУ ДО ДШИ)</t>
  </si>
  <si>
    <t>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" на 2020-2022 годы</t>
  </si>
  <si>
    <t xml:space="preserve">          Основное мероприятие: Реализация национального проекта "Образование", федерального проекта "Современная школа"</t>
  </si>
  <si>
    <t xml:space="preserve">         Основное мероприятие: Капитальный ремонт теплотрассы котельной №5 в п.Терней                      </t>
  </si>
  <si>
    <t xml:space="preserve">        Основное мероприятие: Капитальный ремонт потолка  котельной №6 в п.Терней                      </t>
  </si>
  <si>
    <t xml:space="preserve">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</si>
  <si>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 xml:space="preserve">         Приобретение и установка спортивно-технологического оборудования в рамках федерального проекта "Спорт-норма жизни" (подготовка площадки под установку оборудования ГТО)</t>
  </si>
  <si>
    <t xml:space="preserve">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</si>
  <si>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</si>
  <si>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</si>
  <si>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</si>
  <si>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</si>
  <si>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Ремонт автомобильных дорог общего пользования местного значения и индженерных сооружений на них в пгт. Пластун Тернейсукого муниципального округа</t>
  </si>
  <si>
    <t xml:space="preserve">            Содержание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</si>
  <si>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 xml:space="preserve">            Устройство посадочных площадок с павильонами для обеспечения безопасной перевозки учащихся на ул.Артёмово мкр.Пионерский , мкр.Дубки в пгт. Терней   </t>
  </si>
  <si>
    <t xml:space="preserve">            Основное мероприятие: Обеспечение организационно-методической помощи</t>
  </si>
  <si>
    <t xml:space="preserve">         Основное мероприятие:  Обеспечение деятельности дворцов, домов культуры и других учреждений культуры  </t>
  </si>
  <si>
    <t xml:space="preserve">          Основные мероприятие:  Обеспечение деятельности подведомственных библиотечных учреждений </t>
  </si>
  <si>
    <t xml:space="preserve">         Основное мероприятие: "Предупреждение чрезвычайных ситуаций природного характера во время прохождения паводков "</t>
  </si>
  <si>
    <t>1400000000</t>
  </si>
  <si>
    <t>1400100000</t>
  </si>
  <si>
    <t>1400104120</t>
  </si>
  <si>
    <t>Обеспечение информационно-техническим, звуковым, световым оборудованием и мебелью, инвентарём и декорациями МКУ РЦНТ</t>
  </si>
  <si>
    <t>Приобретение пожарного инвентаря, разработка декларации пожарной безопасности зданий МКУ ДО "Тернейская ДШИ", п.Пластун</t>
  </si>
  <si>
    <t xml:space="preserve">Приложение №5   </t>
  </si>
  <si>
    <t xml:space="preserve">         Проведение турнира по мини-футболу на кубок ОАО "Тернейлес" п.Пластун за счет добровольных пожертвований</t>
  </si>
  <si>
    <t xml:space="preserve">Расходы  бюджета Тернейского муниципального округа на 2021 год по финансовому обеспечению муниципальных программ </t>
  </si>
  <si>
    <t xml:space="preserve">План </t>
  </si>
  <si>
    <t xml:space="preserve">% исполнения </t>
  </si>
  <si>
    <t>Исполнено</t>
  </si>
  <si>
    <t xml:space="preserve">           Основное меропритя: Ремонт и капитальный ремонт общеобразовательных учреждений.</t>
  </si>
  <si>
    <t xml:space="preserve">       Основное мероприятие:  Мероприятия, связанные с предупреждением распространения и ликвидацией массовых заболеваний и эпидемий</t>
  </si>
  <si>
    <t>к решению Думы Тернейского муниципального округа</t>
  </si>
  <si>
    <t xml:space="preserve">Приморского края </t>
  </si>
  <si>
    <t>от 24.05.2022 г. № 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</si>
</sst>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_ ;\-#,##0.00\ 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161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0" fillId="0" borderId="10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11" xfId="0" applyBorder="1" applyProtection="1">
      <protection locked="0"/>
    </xf>
    <xf numFmtId="0" fontId="6" fillId="5" borderId="0" xfId="0" applyFont="1" applyFill="1" applyProtection="1">
      <protection locked="0"/>
    </xf>
    <xf numFmtId="0" fontId="6" fillId="5" borderId="0" xfId="0" applyFont="1" applyFill="1" applyAlignment="1" applyProtection="1">
      <alignment horizontal="right"/>
      <protection locked="0"/>
    </xf>
    <xf numFmtId="0" fontId="5" fillId="5" borderId="0" xfId="0" applyFont="1" applyFill="1" applyAlignment="1" applyProtection="1">
      <alignment horizontal="right"/>
      <protection locked="0"/>
    </xf>
    <xf numFmtId="0" fontId="9" fillId="5" borderId="0" xfId="0" applyFont="1" applyFill="1" applyProtection="1">
      <protection locked="0"/>
    </xf>
    <xf numFmtId="0" fontId="11" fillId="5" borderId="14" xfId="5" applyNumberFormat="1" applyFont="1" applyFill="1" applyBorder="1" applyProtection="1">
      <alignment horizontal="center" vertical="center" wrapText="1"/>
    </xf>
    <xf numFmtId="0" fontId="7" fillId="5" borderId="14" xfId="5" applyNumberFormat="1" applyFont="1" applyFill="1" applyBorder="1" applyAlignment="1" applyProtection="1">
      <alignment horizontal="left" vertical="center" wrapText="1"/>
    </xf>
    <xf numFmtId="1" fontId="7" fillId="5" borderId="2" xfId="7" applyNumberFormat="1" applyFont="1" applyFill="1" applyProtection="1">
      <alignment horizontal="center" vertical="top" shrinkToFit="1"/>
    </xf>
    <xf numFmtId="0" fontId="11" fillId="5" borderId="13" xfId="6" applyNumberFormat="1" applyFont="1" applyFill="1" applyBorder="1" applyProtection="1">
      <alignment vertical="top" wrapText="1"/>
    </xf>
    <xf numFmtId="0" fontId="7" fillId="5" borderId="13" xfId="6" applyNumberFormat="1" applyFont="1" applyFill="1" applyBorder="1" applyProtection="1">
      <alignment vertical="top" wrapText="1"/>
    </xf>
    <xf numFmtId="0" fontId="7" fillId="5" borderId="2" xfId="6" applyNumberFormat="1" applyFont="1" applyFill="1" applyProtection="1">
      <alignment vertical="top" wrapText="1"/>
    </xf>
    <xf numFmtId="0" fontId="7" fillId="5" borderId="2" xfId="6" applyNumberFormat="1" applyFont="1" applyFill="1" applyAlignment="1" applyProtection="1">
      <alignment vertical="top" wrapText="1"/>
    </xf>
    <xf numFmtId="0" fontId="5" fillId="5" borderId="0" xfId="0" applyFont="1" applyFill="1" applyAlignment="1">
      <alignment wrapText="1"/>
    </xf>
    <xf numFmtId="1" fontId="7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7" fillId="5" borderId="5" xfId="7" applyNumberFormat="1" applyFont="1" applyFill="1" applyBorder="1" applyProtection="1">
      <alignment horizontal="center" vertical="top" shrinkToFit="1"/>
    </xf>
    <xf numFmtId="1" fontId="7" fillId="5" borderId="8" xfId="7" applyNumberFormat="1" applyFont="1" applyFill="1" applyBorder="1" applyProtection="1">
      <alignment horizontal="center" vertical="top" shrinkToFit="1"/>
    </xf>
    <xf numFmtId="0" fontId="7" fillId="5" borderId="13" xfId="6" applyNumberFormat="1" applyFont="1" applyFill="1" applyBorder="1" applyAlignment="1" applyProtection="1">
      <alignment vertical="top" wrapText="1"/>
    </xf>
    <xf numFmtId="4" fontId="7" fillId="5" borderId="4" xfId="9" applyNumberFormat="1" applyFont="1" applyFill="1" applyBorder="1" applyAlignment="1" applyProtection="1">
      <alignment horizontal="right" vertical="top" shrinkToFit="1"/>
    </xf>
    <xf numFmtId="4" fontId="7" fillId="5" borderId="10" xfId="9" applyNumberFormat="1" applyFont="1" applyFill="1" applyBorder="1" applyAlignment="1" applyProtection="1">
      <alignment horizontal="right" vertical="top" shrinkToFit="1"/>
    </xf>
    <xf numFmtId="0" fontId="12" fillId="5" borderId="7" xfId="0" applyFont="1" applyFill="1" applyBorder="1" applyAlignment="1" applyProtection="1">
      <alignment wrapText="1"/>
      <protection locked="0"/>
    </xf>
    <xf numFmtId="1" fontId="7" fillId="5" borderId="4" xfId="7" applyNumberFormat="1" applyFont="1" applyFill="1" applyBorder="1" applyProtection="1">
      <alignment horizontal="center" vertical="top" shrinkToFit="1"/>
    </xf>
    <xf numFmtId="0" fontId="7" fillId="5" borderId="7" xfId="6" applyNumberFormat="1" applyFont="1" applyFill="1" applyBorder="1" applyAlignment="1" applyProtection="1">
      <alignment vertical="top" wrapText="1"/>
    </xf>
    <xf numFmtId="1" fontId="7" fillId="5" borderId="20" xfId="7" applyNumberFormat="1" applyFont="1" applyFill="1" applyBorder="1" applyProtection="1">
      <alignment horizontal="center" vertical="top" shrinkToFit="1"/>
    </xf>
    <xf numFmtId="1" fontId="7" fillId="5" borderId="1" xfId="7" applyNumberFormat="1" applyFont="1" applyFill="1" applyBorder="1" applyProtection="1">
      <alignment horizontal="center" vertical="top" shrinkToFit="1"/>
    </xf>
    <xf numFmtId="0" fontId="5" fillId="5" borderId="4" xfId="0" applyFont="1" applyFill="1" applyBorder="1" applyAlignment="1">
      <alignment wrapText="1"/>
    </xf>
    <xf numFmtId="1" fontId="7" fillId="5" borderId="13" xfId="7" applyNumberFormat="1" applyFont="1" applyFill="1" applyBorder="1" applyProtection="1">
      <alignment horizontal="center" vertical="top" shrinkToFit="1"/>
    </xf>
    <xf numFmtId="0" fontId="7" fillId="5" borderId="14" xfId="6" applyNumberFormat="1" applyFont="1" applyFill="1" applyBorder="1" applyProtection="1">
      <alignment vertical="top" wrapText="1"/>
    </xf>
    <xf numFmtId="0" fontId="7" fillId="5" borderId="18" xfId="25" applyNumberFormat="1" applyFont="1" applyFill="1" applyBorder="1" applyProtection="1">
      <alignment vertical="top" wrapText="1"/>
    </xf>
    <xf numFmtId="1" fontId="7" fillId="5" borderId="4" xfId="20" applyNumberFormat="1" applyFont="1" applyFill="1" applyBorder="1" applyAlignment="1" applyProtection="1">
      <alignment horizontal="center" vertical="top" shrinkToFit="1"/>
    </xf>
    <xf numFmtId="4" fontId="7" fillId="5" borderId="2" xfId="9" applyNumberFormat="1" applyFont="1" applyFill="1" applyAlignment="1" applyProtection="1">
      <alignment horizontal="right" vertical="top" shrinkToFit="1"/>
    </xf>
    <xf numFmtId="4" fontId="7" fillId="5" borderId="8" xfId="9" applyNumberFormat="1" applyFont="1" applyFill="1" applyBorder="1" applyAlignment="1" applyProtection="1">
      <alignment horizontal="right" vertical="top" shrinkToFit="1"/>
    </xf>
    <xf numFmtId="1" fontId="6" fillId="5" borderId="4" xfId="20" applyNumberFormat="1" applyFont="1" applyFill="1" applyBorder="1" applyAlignment="1" applyProtection="1">
      <alignment horizontal="center" vertical="top" shrinkToFit="1"/>
    </xf>
    <xf numFmtId="0" fontId="12" fillId="5" borderId="8" xfId="25" applyNumberFormat="1" applyFont="1" applyFill="1" applyBorder="1" applyAlignment="1" applyProtection="1">
      <alignment horizontal="left" vertical="top" wrapText="1" readingOrder="1"/>
    </xf>
    <xf numFmtId="0" fontId="5" fillId="5" borderId="8" xfId="25" applyNumberFormat="1" applyFont="1" applyFill="1" applyBorder="1" applyAlignment="1" applyProtection="1">
      <alignment horizontal="left" vertical="top" wrapText="1" readingOrder="1"/>
    </xf>
    <xf numFmtId="4" fontId="7" fillId="5" borderId="4" xfId="7" applyNumberFormat="1" applyFont="1" applyFill="1" applyBorder="1" applyAlignment="1" applyProtection="1">
      <alignment vertical="top" shrinkToFit="1"/>
    </xf>
    <xf numFmtId="4" fontId="7" fillId="5" borderId="8" xfId="9" applyNumberFormat="1" applyFont="1" applyFill="1" applyBorder="1" applyAlignment="1" applyProtection="1">
      <alignment vertical="top" shrinkToFit="1"/>
    </xf>
    <xf numFmtId="0" fontId="5" fillId="5" borderId="4" xfId="25" applyNumberFormat="1" applyFont="1" applyFill="1" applyBorder="1" applyAlignment="1" applyProtection="1">
      <alignment horizontal="left" vertical="top" wrapText="1" readingOrder="1"/>
    </xf>
    <xf numFmtId="0" fontId="7" fillId="5" borderId="18" xfId="6" applyNumberFormat="1" applyFont="1" applyFill="1" applyBorder="1" applyProtection="1">
      <alignment vertical="top" wrapText="1"/>
    </xf>
    <xf numFmtId="49" fontId="7" fillId="5" borderId="9" xfId="7" applyNumberFormat="1" applyFont="1" applyFill="1" applyBorder="1" applyProtection="1">
      <alignment horizontal="center" vertical="top" shrinkToFit="1"/>
    </xf>
    <xf numFmtId="0" fontId="11" fillId="5" borderId="2" xfId="6" applyNumberFormat="1" applyFont="1" applyFill="1" applyProtection="1">
      <alignment vertical="top" wrapText="1"/>
    </xf>
    <xf numFmtId="4" fontId="7" fillId="5" borderId="2" xfId="7" applyNumberFormat="1" applyFont="1" applyFill="1" applyAlignment="1" applyProtection="1">
      <alignment horizontal="right" vertical="top" shrinkToFit="1"/>
    </xf>
    <xf numFmtId="0" fontId="0" fillId="5" borderId="0" xfId="0" applyFont="1" applyFill="1" applyProtection="1">
      <protection locked="0"/>
    </xf>
    <xf numFmtId="0" fontId="0" fillId="5" borderId="0" xfId="0" applyFill="1" applyProtection="1">
      <protection locked="0"/>
    </xf>
    <xf numFmtId="1" fontId="7" fillId="0" borderId="2" xfId="7" applyNumberFormat="1" applyFont="1" applyFill="1" applyProtection="1">
      <alignment horizontal="center" vertical="top" shrinkToFit="1"/>
    </xf>
    <xf numFmtId="4" fontId="5" fillId="5" borderId="6" xfId="0" applyNumberFormat="1" applyFont="1" applyFill="1" applyBorder="1" applyAlignment="1" applyProtection="1">
      <alignment vertical="top"/>
      <protection locked="0"/>
    </xf>
    <xf numFmtId="4" fontId="5" fillId="5" borderId="24" xfId="0" applyNumberFormat="1" applyFont="1" applyFill="1" applyBorder="1" applyAlignment="1" applyProtection="1">
      <alignment vertical="top"/>
      <protection locked="0"/>
    </xf>
    <xf numFmtId="4" fontId="7" fillId="5" borderId="6" xfId="9" applyNumberFormat="1" applyFont="1" applyFill="1" applyBorder="1" applyAlignment="1" applyProtection="1">
      <alignment horizontal="right" vertical="top" shrinkToFit="1"/>
    </xf>
    <xf numFmtId="4" fontId="7" fillId="5" borderId="8" xfId="7" applyNumberFormat="1" applyFont="1" applyFill="1" applyBorder="1" applyAlignment="1" applyProtection="1">
      <alignment horizontal="right" vertical="top" shrinkToFit="1"/>
    </xf>
    <xf numFmtId="0" fontId="14" fillId="5" borderId="5" xfId="5" applyNumberFormat="1" applyFont="1" applyFill="1" applyBorder="1" applyProtection="1">
      <alignment horizontal="center" vertical="center" wrapText="1"/>
    </xf>
    <xf numFmtId="0" fontId="14" fillId="5" borderId="22" xfId="5" applyNumberFormat="1" applyFont="1" applyFill="1" applyBorder="1" applyProtection="1">
      <alignment horizontal="center" vertical="center" wrapText="1"/>
    </xf>
    <xf numFmtId="0" fontId="14" fillId="5" borderId="4" xfId="5" applyNumberFormat="1" applyFont="1" applyFill="1" applyBorder="1" applyProtection="1">
      <alignment horizontal="center" vertical="center" wrapText="1"/>
    </xf>
    <xf numFmtId="0" fontId="8" fillId="0" borderId="4" xfId="0" applyFont="1" applyBorder="1" applyAlignment="1" applyProtection="1">
      <alignment wrapText="1"/>
      <protection locked="0"/>
    </xf>
    <xf numFmtId="4" fontId="7" fillId="5" borderId="2" xfId="5" applyNumberFormat="1" applyFont="1" applyFill="1" applyAlignment="1" applyProtection="1">
      <alignment horizontal="right" vertical="top" wrapText="1"/>
    </xf>
    <xf numFmtId="4" fontId="7" fillId="5" borderId="8" xfId="5" applyNumberFormat="1" applyFont="1" applyFill="1" applyBorder="1" applyAlignment="1" applyProtection="1">
      <alignment horizontal="right" vertical="top" wrapText="1"/>
    </xf>
    <xf numFmtId="4" fontId="7" fillId="5" borderId="9" xfId="9" applyNumberFormat="1" applyFont="1" applyFill="1" applyBorder="1" applyAlignment="1" applyProtection="1">
      <alignment horizontal="right" vertical="top" shrinkToFit="1"/>
    </xf>
    <xf numFmtId="4" fontId="7" fillId="5" borderId="12" xfId="9" applyNumberFormat="1" applyFont="1" applyFill="1" applyBorder="1" applyAlignment="1" applyProtection="1">
      <alignment horizontal="right" vertical="top" shrinkToFit="1"/>
    </xf>
    <xf numFmtId="4" fontId="7" fillId="5" borderId="15" xfId="9" applyNumberFormat="1" applyFont="1" applyFill="1" applyBorder="1" applyAlignment="1" applyProtection="1">
      <alignment horizontal="right" vertical="top" shrinkToFit="1"/>
    </xf>
    <xf numFmtId="4" fontId="7" fillId="5" borderId="23" xfId="9" applyNumberFormat="1" applyFont="1" applyFill="1" applyBorder="1" applyAlignment="1" applyProtection="1">
      <alignment horizontal="right" vertical="top" shrinkToFit="1"/>
    </xf>
    <xf numFmtId="4" fontId="7" fillId="5" borderId="2" xfId="7" applyNumberFormat="1" applyFont="1" applyFill="1" applyAlignment="1" applyProtection="1">
      <alignment horizontal="center" vertical="top" shrinkToFit="1"/>
    </xf>
    <xf numFmtId="164" fontId="7" fillId="0" borderId="4" xfId="27" applyFont="1" applyFill="1" applyBorder="1" applyAlignment="1" applyProtection="1">
      <alignment horizontal="center" vertical="top" shrinkToFit="1"/>
    </xf>
    <xf numFmtId="164" fontId="7" fillId="0" borderId="4" xfId="27" applyFont="1" applyBorder="1" applyAlignment="1" applyProtection="1">
      <alignment vertical="top"/>
    </xf>
    <xf numFmtId="2" fontId="5" fillId="0" borderId="4" xfId="0" applyNumberFormat="1" applyFont="1" applyBorder="1" applyAlignment="1" applyProtection="1">
      <alignment vertical="top"/>
      <protection locked="0"/>
    </xf>
    <xf numFmtId="164" fontId="5" fillId="0" borderId="4" xfId="27" applyFont="1" applyBorder="1" applyAlignment="1" applyProtection="1">
      <alignment vertical="top"/>
      <protection locked="0"/>
    </xf>
    <xf numFmtId="4" fontId="10" fillId="5" borderId="2" xfId="9" applyNumberFormat="1" applyFont="1" applyFill="1" applyAlignment="1" applyProtection="1">
      <alignment horizontal="right" vertical="top" shrinkToFit="1"/>
    </xf>
    <xf numFmtId="4" fontId="10" fillId="5" borderId="8" xfId="9" applyNumberFormat="1" applyFont="1" applyFill="1" applyBorder="1" applyAlignment="1" applyProtection="1">
      <alignment horizontal="right" vertical="top" shrinkToFit="1"/>
    </xf>
    <xf numFmtId="2" fontId="13" fillId="0" borderId="4" xfId="0" applyNumberFormat="1" applyFont="1" applyBorder="1" applyAlignment="1" applyProtection="1">
      <alignment vertical="top"/>
      <protection locked="0"/>
    </xf>
    <xf numFmtId="0" fontId="11" fillId="0" borderId="2" xfId="6" applyNumberFormat="1" applyFont="1" applyFill="1" applyProtection="1">
      <alignment vertical="top" wrapText="1"/>
    </xf>
    <xf numFmtId="4" fontId="7" fillId="0" borderId="2" xfId="9" applyNumberFormat="1" applyFont="1" applyFill="1" applyAlignment="1" applyProtection="1">
      <alignment horizontal="right" vertical="top" shrinkToFit="1"/>
    </xf>
    <xf numFmtId="4" fontId="7" fillId="0" borderId="8" xfId="9" applyNumberFormat="1" applyFont="1" applyFill="1" applyBorder="1" applyAlignment="1" applyProtection="1">
      <alignment horizontal="right" vertical="top" shrinkToFit="1"/>
    </xf>
    <xf numFmtId="0" fontId="7" fillId="0" borderId="2" xfId="6" applyNumberFormat="1" applyFont="1" applyFill="1" applyProtection="1">
      <alignment vertical="top" wrapText="1"/>
    </xf>
    <xf numFmtId="49" fontId="7" fillId="5" borderId="5" xfId="5" applyNumberFormat="1" applyFont="1" applyFill="1" applyBorder="1" applyAlignment="1" applyProtection="1">
      <alignment horizontal="center" vertical="top"/>
    </xf>
    <xf numFmtId="164" fontId="10" fillId="0" borderId="4" xfId="27" applyFont="1" applyBorder="1" applyAlignment="1" applyProtection="1">
      <alignment vertical="top"/>
    </xf>
    <xf numFmtId="165" fontId="5" fillId="0" borderId="4" xfId="27" applyNumberFormat="1" applyFont="1" applyBorder="1" applyAlignment="1" applyProtection="1">
      <alignment vertical="top"/>
      <protection locked="0"/>
    </xf>
    <xf numFmtId="165" fontId="7" fillId="0" borderId="4" xfId="27" applyNumberFormat="1" applyFont="1" applyBorder="1" applyAlignment="1" applyProtection="1">
      <alignment vertical="top"/>
    </xf>
    <xf numFmtId="164" fontId="7" fillId="5" borderId="4" xfId="27" applyFont="1" applyFill="1" applyBorder="1" applyAlignment="1" applyProtection="1">
      <alignment vertical="top"/>
    </xf>
    <xf numFmtId="2" fontId="5" fillId="5" borderId="4" xfId="0" applyNumberFormat="1" applyFont="1" applyFill="1" applyBorder="1" applyAlignment="1" applyProtection="1">
      <alignment vertical="top"/>
      <protection locked="0"/>
    </xf>
    <xf numFmtId="164" fontId="5" fillId="5" borderId="4" xfId="27" applyFont="1" applyFill="1" applyBorder="1" applyAlignment="1" applyProtection="1">
      <alignment vertical="top"/>
      <protection locked="0"/>
    </xf>
    <xf numFmtId="0" fontId="10" fillId="6" borderId="14" xfId="5" applyNumberFormat="1" applyFont="1" applyFill="1" applyBorder="1" applyProtection="1">
      <alignment horizontal="center" vertical="center" wrapText="1"/>
    </xf>
    <xf numFmtId="49" fontId="10" fillId="6" borderId="5" xfId="5" applyNumberFormat="1" applyFont="1" applyFill="1" applyBorder="1" applyAlignment="1" applyProtection="1">
      <alignment horizontal="center" vertical="top"/>
    </xf>
    <xf numFmtId="4" fontId="10" fillId="6" borderId="5" xfId="5" applyNumberFormat="1" applyFont="1" applyFill="1" applyBorder="1" applyAlignment="1" applyProtection="1">
      <alignment horizontal="right" vertical="top" wrapText="1"/>
    </xf>
    <xf numFmtId="4" fontId="10" fillId="6" borderId="22" xfId="5" applyNumberFormat="1" applyFont="1" applyFill="1" applyBorder="1" applyAlignment="1" applyProtection="1">
      <alignment horizontal="right" vertical="top" wrapText="1"/>
    </xf>
    <xf numFmtId="165" fontId="10" fillId="6" borderId="4" xfId="27" applyNumberFormat="1" applyFont="1" applyFill="1" applyBorder="1" applyAlignment="1" applyProtection="1">
      <alignment vertical="top"/>
    </xf>
    <xf numFmtId="2" fontId="13" fillId="6" borderId="4" xfId="0" applyNumberFormat="1" applyFont="1" applyFill="1" applyBorder="1" applyAlignment="1" applyProtection="1">
      <alignment vertical="top"/>
      <protection locked="0"/>
    </xf>
    <xf numFmtId="165" fontId="13" fillId="6" borderId="4" xfId="27" applyNumberFormat="1" applyFont="1" applyFill="1" applyBorder="1" applyAlignment="1" applyProtection="1">
      <alignment vertical="top"/>
      <protection locked="0"/>
    </xf>
    <xf numFmtId="49" fontId="11" fillId="5" borderId="5" xfId="5" applyNumberFormat="1" applyFont="1" applyFill="1" applyBorder="1" applyAlignment="1" applyProtection="1">
      <alignment horizontal="center" vertical="top"/>
    </xf>
    <xf numFmtId="4" fontId="11" fillId="5" borderId="5" xfId="5" applyNumberFormat="1" applyFont="1" applyFill="1" applyBorder="1" applyAlignment="1" applyProtection="1">
      <alignment horizontal="right" vertical="top" wrapText="1"/>
    </xf>
    <xf numFmtId="4" fontId="11" fillId="5" borderId="22" xfId="5" applyNumberFormat="1" applyFont="1" applyFill="1" applyBorder="1" applyAlignment="1" applyProtection="1">
      <alignment horizontal="right" vertical="top" wrapText="1"/>
    </xf>
    <xf numFmtId="165" fontId="11" fillId="0" borderId="4" xfId="27" applyNumberFormat="1" applyFont="1" applyBorder="1" applyAlignment="1" applyProtection="1">
      <alignment vertical="top"/>
    </xf>
    <xf numFmtId="2" fontId="12" fillId="0" borderId="4" xfId="0" applyNumberFormat="1" applyFont="1" applyBorder="1" applyAlignment="1" applyProtection="1">
      <alignment vertical="top"/>
      <protection locked="0"/>
    </xf>
    <xf numFmtId="165" fontId="12" fillId="0" borderId="4" xfId="27" applyNumberFormat="1" applyFont="1" applyBorder="1" applyAlignment="1" applyProtection="1">
      <alignment vertical="top"/>
      <protection locked="0"/>
    </xf>
    <xf numFmtId="0" fontId="10" fillId="6" borderId="13" xfId="6" applyNumberFormat="1" applyFont="1" applyFill="1" applyBorder="1" applyProtection="1">
      <alignment vertical="top" wrapText="1"/>
    </xf>
    <xf numFmtId="1" fontId="10" fillId="6" borderId="2" xfId="7" applyNumberFormat="1" applyFont="1" applyFill="1" applyProtection="1">
      <alignment horizontal="center" vertical="top" shrinkToFit="1"/>
    </xf>
    <xf numFmtId="4" fontId="10" fillId="6" borderId="2" xfId="9" applyNumberFormat="1" applyFont="1" applyFill="1" applyAlignment="1" applyProtection="1">
      <alignment horizontal="right" vertical="top" shrinkToFit="1"/>
    </xf>
    <xf numFmtId="4" fontId="10" fillId="6" borderId="8" xfId="9" applyNumberFormat="1" applyFont="1" applyFill="1" applyBorder="1" applyAlignment="1" applyProtection="1">
      <alignment horizontal="right" vertical="top" shrinkToFit="1"/>
    </xf>
    <xf numFmtId="1" fontId="11" fillId="5" borderId="2" xfId="7" applyNumberFormat="1" applyFont="1" applyFill="1" applyProtection="1">
      <alignment horizontal="center" vertical="top" shrinkToFit="1"/>
    </xf>
    <xf numFmtId="4" fontId="11" fillId="5" borderId="2" xfId="9" applyNumberFormat="1" applyFont="1" applyFill="1" applyAlignment="1" applyProtection="1">
      <alignment horizontal="right" vertical="top" shrinkToFit="1"/>
    </xf>
    <xf numFmtId="4" fontId="11" fillId="5" borderId="8" xfId="9" applyNumberFormat="1" applyFont="1" applyFill="1" applyBorder="1" applyAlignment="1" applyProtection="1">
      <alignment horizontal="right" vertical="top" shrinkToFit="1"/>
    </xf>
    <xf numFmtId="2" fontId="12" fillId="5" borderId="4" xfId="0" applyNumberFormat="1" applyFont="1" applyFill="1" applyBorder="1" applyAlignment="1" applyProtection="1">
      <alignment vertical="top"/>
      <protection locked="0"/>
    </xf>
    <xf numFmtId="4" fontId="11" fillId="5" borderId="4" xfId="9" applyNumberFormat="1" applyFont="1" applyFill="1" applyBorder="1" applyAlignment="1" applyProtection="1">
      <alignment horizontal="right" vertical="top" shrinkToFit="1"/>
    </xf>
    <xf numFmtId="4" fontId="12" fillId="5" borderId="4" xfId="0" applyNumberFormat="1" applyFont="1" applyFill="1" applyBorder="1" applyAlignment="1" applyProtection="1">
      <alignment vertical="top"/>
      <protection locked="0"/>
    </xf>
    <xf numFmtId="4" fontId="12" fillId="5" borderId="6" xfId="0" applyNumberFormat="1" applyFont="1" applyFill="1" applyBorder="1" applyAlignment="1" applyProtection="1">
      <alignment vertical="top"/>
      <protection locked="0"/>
    </xf>
    <xf numFmtId="49" fontId="12" fillId="5" borderId="4" xfId="0" applyNumberFormat="1" applyFont="1" applyFill="1" applyBorder="1" applyAlignment="1" applyProtection="1">
      <alignment horizontal="center" vertical="top"/>
      <protection locked="0"/>
    </xf>
    <xf numFmtId="1" fontId="11" fillId="5" borderId="8" xfId="7" applyNumberFormat="1" applyFont="1" applyFill="1" applyBorder="1" applyProtection="1">
      <alignment horizontal="center" vertical="top" shrinkToFit="1"/>
    </xf>
    <xf numFmtId="4" fontId="11" fillId="5" borderId="6" xfId="9" applyNumberFormat="1" applyFont="1" applyFill="1" applyBorder="1" applyAlignment="1" applyProtection="1">
      <alignment horizontal="right" vertical="top" shrinkToFit="1"/>
    </xf>
    <xf numFmtId="1" fontId="11" fillId="5" borderId="4" xfId="7" applyNumberFormat="1" applyFont="1" applyFill="1" applyBorder="1" applyProtection="1">
      <alignment horizontal="center" vertical="top" shrinkToFit="1"/>
    </xf>
    <xf numFmtId="0" fontId="10" fillId="6" borderId="14" xfId="6" applyNumberFormat="1" applyFont="1" applyFill="1" applyBorder="1" applyProtection="1">
      <alignment vertical="top" wrapText="1"/>
    </xf>
    <xf numFmtId="1" fontId="10" fillId="6" borderId="5" xfId="7" applyNumberFormat="1" applyFont="1" applyFill="1" applyBorder="1" applyProtection="1">
      <alignment horizontal="center" vertical="top" shrinkToFit="1"/>
    </xf>
    <xf numFmtId="4" fontId="10" fillId="6" borderId="5" xfId="9" applyNumberFormat="1" applyFont="1" applyFill="1" applyBorder="1" applyAlignment="1" applyProtection="1">
      <alignment horizontal="right" vertical="top" shrinkToFit="1"/>
    </xf>
    <xf numFmtId="4" fontId="10" fillId="6" borderId="22" xfId="9" applyNumberFormat="1" applyFont="1" applyFill="1" applyBorder="1" applyAlignment="1" applyProtection="1">
      <alignment horizontal="right" vertical="top" shrinkToFit="1"/>
    </xf>
    <xf numFmtId="1" fontId="10" fillId="6" borderId="4" xfId="7" applyNumberFormat="1" applyFont="1" applyFill="1" applyBorder="1" applyProtection="1">
      <alignment horizontal="center" vertical="top" shrinkToFit="1"/>
    </xf>
    <xf numFmtId="164" fontId="10" fillId="6" borderId="4" xfId="27" applyFont="1" applyFill="1" applyBorder="1" applyAlignment="1" applyProtection="1">
      <alignment vertical="top"/>
    </xf>
    <xf numFmtId="164" fontId="13" fillId="6" borderId="4" xfId="27" applyFont="1" applyFill="1" applyBorder="1" applyAlignment="1" applyProtection="1">
      <alignment vertical="top"/>
      <protection locked="0"/>
    </xf>
    <xf numFmtId="165" fontId="5" fillId="5" borderId="4" xfId="27" applyNumberFormat="1" applyFont="1" applyFill="1" applyBorder="1" applyAlignment="1" applyProtection="1">
      <alignment vertical="top"/>
      <protection locked="0"/>
    </xf>
    <xf numFmtId="164" fontId="11" fillId="0" borderId="4" xfId="27" applyFont="1" applyBorder="1" applyAlignment="1" applyProtection="1">
      <alignment vertical="top"/>
    </xf>
    <xf numFmtId="164" fontId="12" fillId="0" borderId="4" xfId="27" applyFont="1" applyBorder="1" applyAlignment="1" applyProtection="1">
      <alignment vertical="top"/>
      <protection locked="0"/>
    </xf>
    <xf numFmtId="0" fontId="13" fillId="6" borderId="8" xfId="25" applyNumberFormat="1" applyFont="1" applyFill="1" applyBorder="1" applyAlignment="1" applyProtection="1">
      <alignment horizontal="left" vertical="top" wrapText="1" readingOrder="1"/>
    </xf>
    <xf numFmtId="1" fontId="15" fillId="6" borderId="4" xfId="20" applyNumberFormat="1" applyFont="1" applyFill="1" applyBorder="1" applyAlignment="1" applyProtection="1">
      <alignment horizontal="center" vertical="top" shrinkToFit="1"/>
    </xf>
    <xf numFmtId="4" fontId="10" fillId="6" borderId="4" xfId="7" applyNumberFormat="1" applyFont="1" applyFill="1" applyBorder="1" applyAlignment="1" applyProtection="1">
      <alignment horizontal="right" vertical="top" shrinkToFit="1"/>
    </xf>
    <xf numFmtId="4" fontId="10" fillId="6" borderId="6" xfId="7" applyNumberFormat="1" applyFont="1" applyFill="1" applyBorder="1" applyAlignment="1" applyProtection="1">
      <alignment horizontal="right" vertical="top" shrinkToFit="1"/>
    </xf>
    <xf numFmtId="1" fontId="16" fillId="5" borderId="4" xfId="20" applyNumberFormat="1" applyFont="1" applyFill="1" applyBorder="1" applyAlignment="1" applyProtection="1">
      <alignment horizontal="center" vertical="top" shrinkToFit="1"/>
    </xf>
    <xf numFmtId="4" fontId="11" fillId="5" borderId="4" xfId="7" applyNumberFormat="1" applyFont="1" applyFill="1" applyBorder="1" applyAlignment="1" applyProtection="1">
      <alignment horizontal="right" vertical="top" shrinkToFit="1"/>
    </xf>
    <xf numFmtId="4" fontId="11" fillId="5" borderId="6" xfId="7" applyNumberFormat="1" applyFont="1" applyFill="1" applyBorder="1" applyAlignment="1" applyProtection="1">
      <alignment horizontal="right" vertical="top" shrinkToFit="1"/>
    </xf>
    <xf numFmtId="4" fontId="11" fillId="5" borderId="4" xfId="7" applyNumberFormat="1" applyFont="1" applyFill="1" applyBorder="1" applyAlignment="1" applyProtection="1">
      <alignment vertical="top" shrinkToFit="1"/>
    </xf>
    <xf numFmtId="4" fontId="11" fillId="5" borderId="6" xfId="7" applyNumberFormat="1" applyFont="1" applyFill="1" applyBorder="1" applyAlignment="1" applyProtection="1">
      <alignment vertical="top" shrinkToFit="1"/>
    </xf>
    <xf numFmtId="4" fontId="10" fillId="6" borderId="2" xfId="9" applyNumberFormat="1" applyFont="1" applyFill="1" applyAlignment="1" applyProtection="1">
      <alignment vertical="top" shrinkToFit="1"/>
    </xf>
    <xf numFmtId="49" fontId="11" fillId="5" borderId="9" xfId="7" applyNumberFormat="1" applyFont="1" applyFill="1" applyBorder="1" applyProtection="1">
      <alignment horizontal="center" vertical="top" shrinkToFi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Alignment="1" applyProtection="1">
      <alignment horizontal="right" vertical="top" shrinkToFit="1"/>
    </xf>
    <xf numFmtId="4" fontId="11" fillId="5" borderId="2" xfId="7" applyNumberFormat="1" applyFont="1" applyFill="1" applyAlignment="1" applyProtection="1">
      <alignment horizontal="right" vertical="top" shrinkToFit="1"/>
    </xf>
    <xf numFmtId="4" fontId="11" fillId="5" borderId="8" xfId="7" applyNumberFormat="1" applyFont="1" applyFill="1" applyBorder="1" applyAlignment="1" applyProtection="1">
      <alignment horizontal="right" vertical="top" shrinkToFit="1"/>
    </xf>
    <xf numFmtId="0" fontId="10" fillId="6" borderId="18" xfId="6" applyNumberFormat="1" applyFont="1" applyFill="1" applyBorder="1" applyProtection="1">
      <alignment vertical="top" wrapText="1"/>
    </xf>
    <xf numFmtId="49" fontId="10" fillId="6" borderId="9" xfId="7" applyNumberFormat="1" applyFont="1" applyFill="1" applyBorder="1" applyProtection="1">
      <alignment horizontal="center" vertical="top" shrinkToFit="1"/>
    </xf>
    <xf numFmtId="4" fontId="11" fillId="5" borderId="2" xfId="7" applyNumberFormat="1" applyFont="1" applyFill="1" applyAlignment="1" applyProtection="1">
      <alignment horizontal="center" vertical="top" shrinkToFit="1"/>
    </xf>
    <xf numFmtId="4" fontId="11" fillId="5" borderId="8" xfId="7" applyNumberFormat="1" applyFont="1" applyFill="1" applyBorder="1" applyAlignment="1" applyProtection="1">
      <alignment horizontal="center" vertical="top" shrinkToFit="1"/>
    </xf>
    <xf numFmtId="0" fontId="0" fillId="0" borderId="19" xfId="0" applyBorder="1" applyAlignment="1" applyProtection="1">
      <alignment vertical="top"/>
      <protection locked="0"/>
    </xf>
    <xf numFmtId="164" fontId="17" fillId="0" borderId="4" xfId="27" applyFont="1" applyBorder="1" applyAlignment="1" applyProtection="1">
      <alignment vertical="top"/>
      <protection locked="0"/>
    </xf>
    <xf numFmtId="0" fontId="18" fillId="5" borderId="14" xfId="5" applyNumberFormat="1" applyFont="1" applyFill="1" applyBorder="1" applyProtection="1">
      <alignment horizontal="center" vertical="center" wrapText="1"/>
    </xf>
    <xf numFmtId="0" fontId="18" fillId="5" borderId="5" xfId="5" applyNumberFormat="1" applyFont="1" applyFill="1" applyBorder="1" applyProtection="1">
      <alignment horizontal="center" vertical="center" wrapText="1"/>
    </xf>
    <xf numFmtId="0" fontId="18" fillId="5" borderId="2" xfId="5" applyNumberFormat="1" applyFont="1" applyFill="1" applyProtection="1">
      <alignment horizontal="center" vertical="center" wrapText="1"/>
    </xf>
    <xf numFmtId="0" fontId="18" fillId="5" borderId="8" xfId="5" applyNumberFormat="1" applyFont="1" applyFill="1" applyBorder="1" applyAlignment="1" applyProtection="1">
      <alignment horizontal="center" vertical="center" wrapText="1"/>
    </xf>
    <xf numFmtId="0" fontId="18" fillId="0" borderId="4" xfId="2" applyNumberFormat="1" applyFont="1" applyBorder="1" applyAlignment="1" applyProtection="1">
      <alignment horizontal="center"/>
    </xf>
    <xf numFmtId="0" fontId="19" fillId="0" borderId="4" xfId="0" applyFont="1" applyBorder="1" applyAlignment="1" applyProtection="1">
      <alignment horizontal="center"/>
      <protection locked="0"/>
    </xf>
    <xf numFmtId="0" fontId="10" fillId="0" borderId="18" xfId="6" applyNumberFormat="1" applyFont="1" applyFill="1" applyBorder="1" applyAlignment="1" applyProtection="1">
      <alignment horizontal="center" vertical="top" wrapText="1"/>
    </xf>
    <xf numFmtId="0" fontId="10" fillId="0" borderId="13" xfId="6" applyNumberFormat="1" applyFont="1" applyFill="1" applyBorder="1" applyAlignment="1" applyProtection="1">
      <alignment horizontal="center" vertical="top" wrapText="1"/>
    </xf>
    <xf numFmtId="0" fontId="7" fillId="5" borderId="10" xfId="5" applyNumberFormat="1" applyFont="1" applyFill="1" applyBorder="1" applyAlignment="1" applyProtection="1">
      <alignment horizontal="center" vertical="center" wrapText="1"/>
    </xf>
    <xf numFmtId="0" fontId="7" fillId="5" borderId="11" xfId="5" applyNumberFormat="1" applyFont="1" applyFill="1" applyBorder="1" applyAlignment="1" applyProtection="1">
      <alignment horizontal="center" vertical="center" wrapText="1"/>
    </xf>
    <xf numFmtId="0" fontId="7" fillId="5" borderId="16" xfId="5" applyNumberFormat="1" applyFont="1" applyFill="1" applyBorder="1" applyAlignment="1" applyProtection="1">
      <alignment horizontal="center" vertical="center" wrapText="1"/>
    </xf>
    <xf numFmtId="0" fontId="7" fillId="5" borderId="17" xfId="5" applyNumberFormat="1" applyFont="1" applyFill="1" applyBorder="1" applyAlignment="1" applyProtection="1">
      <alignment horizontal="center" vertical="center" wrapText="1"/>
    </xf>
    <xf numFmtId="0" fontId="14" fillId="5" borderId="6" xfId="2" applyNumberFormat="1" applyFont="1" applyFill="1" applyBorder="1" applyAlignment="1" applyProtection="1">
      <alignment horizontal="center"/>
    </xf>
    <xf numFmtId="0" fontId="14" fillId="5" borderId="21" xfId="2" applyNumberFormat="1" applyFont="1" applyFill="1" applyBorder="1" applyAlignment="1" applyProtection="1">
      <alignment horizontal="center"/>
    </xf>
    <xf numFmtId="0" fontId="6" fillId="0" borderId="1" xfId="0" applyFont="1" applyBorder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center"/>
      <protection locked="0"/>
    </xf>
    <xf numFmtId="0" fontId="14" fillId="0" borderId="4" xfId="2" applyNumberFormat="1" applyFont="1" applyBorder="1" applyAlignment="1" applyProtection="1">
      <alignment horizontal="center"/>
    </xf>
    <xf numFmtId="0" fontId="8" fillId="5" borderId="0" xfId="0" applyFont="1" applyFill="1" applyAlignment="1" applyProtection="1">
      <alignment horizontal="center" wrapText="1"/>
      <protection locked="0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"/>
  <sheetViews>
    <sheetView showGridLines="0" tabSelected="1" zoomScaleNormal="100" zoomScaleSheetLayoutView="100" workbookViewId="0">
      <pane ySplit="8" topLeftCell="A9" activePane="bottomLeft" state="frozen"/>
      <selection pane="bottomLeft" activeCell="F6" sqref="F6"/>
    </sheetView>
  </sheetViews>
  <sheetFormatPr defaultColWidth="9.140625" defaultRowHeight="15" outlineLevelRow="7" x14ac:dyDescent="0.25"/>
  <cols>
    <col min="1" max="1" width="4.28515625" style="1" customWidth="1"/>
    <col min="2" max="2" width="69" style="47" customWidth="1"/>
    <col min="3" max="3" width="10.7109375" style="48" customWidth="1"/>
    <col min="4" max="4" width="13.42578125" style="48" customWidth="1"/>
    <col min="5" max="5" width="13.28515625" style="48" customWidth="1"/>
    <col min="6" max="6" width="14.42578125" style="1" customWidth="1"/>
    <col min="7" max="7" width="6.7109375" style="1" customWidth="1"/>
    <col min="8" max="8" width="13.42578125" style="1" customWidth="1"/>
    <col min="9" max="9" width="6.7109375" style="1" customWidth="1"/>
    <col min="10" max="16384" width="9.140625" style="1"/>
  </cols>
  <sheetData>
    <row r="1" spans="1:9" ht="17.25" customHeight="1" x14ac:dyDescent="0.25">
      <c r="B1" s="6"/>
      <c r="C1" s="6"/>
      <c r="D1" s="6"/>
      <c r="E1" s="6"/>
    </row>
    <row r="2" spans="1:9" ht="17.25" customHeight="1" x14ac:dyDescent="0.25">
      <c r="B2" s="6"/>
      <c r="C2" s="6"/>
      <c r="D2" s="6"/>
      <c r="E2" s="6"/>
      <c r="F2" s="2"/>
      <c r="G2" s="2"/>
      <c r="H2" s="7"/>
      <c r="I2" s="8" t="s">
        <v>275</v>
      </c>
    </row>
    <row r="3" spans="1:9" ht="12.6" customHeight="1" x14ac:dyDescent="0.25">
      <c r="B3" s="6"/>
      <c r="C3" s="2"/>
      <c r="D3" s="2"/>
      <c r="E3" s="156" t="s">
        <v>283</v>
      </c>
      <c r="F3" s="156"/>
      <c r="G3" s="156"/>
      <c r="H3" s="156"/>
      <c r="I3" s="156"/>
    </row>
    <row r="4" spans="1:9" ht="14.45" customHeight="1" x14ac:dyDescent="0.25">
      <c r="B4" s="6"/>
      <c r="C4" s="2"/>
      <c r="D4" s="2"/>
      <c r="E4" s="6"/>
      <c r="F4" s="2"/>
      <c r="G4" s="157" t="s">
        <v>284</v>
      </c>
      <c r="H4" s="157"/>
      <c r="I4" s="157"/>
    </row>
    <row r="5" spans="1:9" ht="16.149999999999999" customHeight="1" x14ac:dyDescent="0.25">
      <c r="B5" s="6"/>
      <c r="C5" s="2"/>
      <c r="D5" s="2"/>
      <c r="E5" s="6"/>
      <c r="F5" s="2"/>
      <c r="G5" s="2"/>
      <c r="H5" s="158" t="s">
        <v>285</v>
      </c>
      <c r="I5" s="158"/>
    </row>
    <row r="6" spans="1:9" ht="27" customHeight="1" x14ac:dyDescent="0.25">
      <c r="B6" s="160" t="s">
        <v>277</v>
      </c>
      <c r="C6" s="160"/>
      <c r="D6" s="160"/>
      <c r="E6" s="160"/>
      <c r="F6" s="2"/>
      <c r="G6" s="2"/>
      <c r="H6" s="2"/>
      <c r="I6" s="2"/>
    </row>
    <row r="7" spans="1:9" ht="14.45" customHeight="1" x14ac:dyDescent="0.25">
      <c r="B7" s="9"/>
      <c r="C7" s="9"/>
      <c r="D7" s="9"/>
      <c r="E7" s="9"/>
    </row>
    <row r="8" spans="1:9" ht="28.15" customHeight="1" x14ac:dyDescent="0.25">
      <c r="A8" s="3"/>
      <c r="B8" s="152" t="s">
        <v>20</v>
      </c>
      <c r="C8" s="150" t="s">
        <v>21</v>
      </c>
      <c r="D8" s="154" t="s">
        <v>278</v>
      </c>
      <c r="E8" s="155"/>
      <c r="F8" s="159" t="s">
        <v>280</v>
      </c>
      <c r="G8" s="159"/>
      <c r="H8" s="159"/>
      <c r="I8" s="159"/>
    </row>
    <row r="9" spans="1:9" ht="64.900000000000006" customHeight="1" x14ac:dyDescent="0.25">
      <c r="A9" s="4"/>
      <c r="B9" s="153"/>
      <c r="C9" s="151"/>
      <c r="D9" s="54" t="s">
        <v>51</v>
      </c>
      <c r="E9" s="55" t="s">
        <v>71</v>
      </c>
      <c r="F9" s="56" t="s">
        <v>51</v>
      </c>
      <c r="G9" s="57" t="s">
        <v>279</v>
      </c>
      <c r="H9" s="56" t="s">
        <v>71</v>
      </c>
      <c r="I9" s="57" t="s">
        <v>279</v>
      </c>
    </row>
    <row r="10" spans="1:9" ht="13.5" customHeight="1" x14ac:dyDescent="0.25">
      <c r="A10" s="4"/>
      <c r="B10" s="142">
        <v>1</v>
      </c>
      <c r="C10" s="143">
        <v>2</v>
      </c>
      <c r="D10" s="144">
        <v>3</v>
      </c>
      <c r="E10" s="145">
        <v>4</v>
      </c>
      <c r="F10" s="146">
        <v>5</v>
      </c>
      <c r="G10" s="147">
        <v>6</v>
      </c>
      <c r="H10" s="147">
        <v>7</v>
      </c>
      <c r="I10" s="147">
        <v>8</v>
      </c>
    </row>
    <row r="11" spans="1:9" ht="42.6" customHeight="1" x14ac:dyDescent="0.25">
      <c r="A11" s="4">
        <v>1</v>
      </c>
      <c r="B11" s="83" t="s">
        <v>243</v>
      </c>
      <c r="C11" s="84" t="s">
        <v>270</v>
      </c>
      <c r="D11" s="85">
        <f t="shared" ref="D11:E12" si="0">D12</f>
        <v>100000</v>
      </c>
      <c r="E11" s="86">
        <f t="shared" si="0"/>
        <v>100000</v>
      </c>
      <c r="F11" s="87">
        <f>F12</f>
        <v>0</v>
      </c>
      <c r="G11" s="88">
        <f>(F11/D11)*100</f>
        <v>0</v>
      </c>
      <c r="H11" s="89">
        <f>H12</f>
        <v>0</v>
      </c>
      <c r="I11" s="88">
        <f>(H11/E11)*100</f>
        <v>0</v>
      </c>
    </row>
    <row r="12" spans="1:9" ht="28.15" customHeight="1" x14ac:dyDescent="0.25">
      <c r="A12" s="4"/>
      <c r="B12" s="10" t="s">
        <v>244</v>
      </c>
      <c r="C12" s="90" t="s">
        <v>271</v>
      </c>
      <c r="D12" s="91">
        <f t="shared" si="0"/>
        <v>100000</v>
      </c>
      <c r="E12" s="92">
        <f t="shared" si="0"/>
        <v>100000</v>
      </c>
      <c r="F12" s="93">
        <f>F13</f>
        <v>0</v>
      </c>
      <c r="G12" s="94">
        <f t="shared" ref="G12:G68" si="1">(F12/D12)*100</f>
        <v>0</v>
      </c>
      <c r="H12" s="95">
        <f>H13</f>
        <v>0</v>
      </c>
      <c r="I12" s="94">
        <f t="shared" ref="I12:I68" si="2">(H12/E12)*100</f>
        <v>0</v>
      </c>
    </row>
    <row r="13" spans="1:9" ht="23.45" customHeight="1" x14ac:dyDescent="0.25">
      <c r="A13" s="4"/>
      <c r="B13" s="11" t="s">
        <v>245</v>
      </c>
      <c r="C13" s="76" t="s">
        <v>272</v>
      </c>
      <c r="D13" s="58">
        <v>100000</v>
      </c>
      <c r="E13" s="59">
        <v>100000</v>
      </c>
      <c r="F13" s="79">
        <v>0</v>
      </c>
      <c r="G13" s="67">
        <f t="shared" si="1"/>
        <v>0</v>
      </c>
      <c r="H13" s="78">
        <v>0</v>
      </c>
      <c r="I13" s="67">
        <f t="shared" si="2"/>
        <v>0</v>
      </c>
    </row>
    <row r="14" spans="1:9" ht="20.45" customHeight="1" x14ac:dyDescent="0.25">
      <c r="A14" s="4">
        <v>2</v>
      </c>
      <c r="B14" s="96" t="s">
        <v>22</v>
      </c>
      <c r="C14" s="97">
        <v>1500000000</v>
      </c>
      <c r="D14" s="98">
        <f>D15+D21+D28++D31+D44+D46+D50+D64+D66+D52+D57+D59+D62</f>
        <v>362441267.34999996</v>
      </c>
      <c r="E14" s="99">
        <f>E15+E21+E28++E31+E44+E46+E50+E64+E66+E52+E57+E59+E62</f>
        <v>161193850.94999999</v>
      </c>
      <c r="F14" s="99">
        <f t="shared" ref="F14:H14" si="3">F15+F21+F28++F31+F44+F46+F50+F64+F66+F52+F57+F59+F62</f>
        <v>358438402.76999998</v>
      </c>
      <c r="G14" s="88">
        <f t="shared" si="1"/>
        <v>98.895582556239518</v>
      </c>
      <c r="H14" s="99">
        <f t="shared" si="3"/>
        <v>159278026.74000001</v>
      </c>
      <c r="I14" s="88">
        <f t="shared" si="2"/>
        <v>98.81147810620007</v>
      </c>
    </row>
    <row r="15" spans="1:9" ht="27" customHeight="1" outlineLevel="1" x14ac:dyDescent="0.25">
      <c r="A15" s="4"/>
      <c r="B15" s="13" t="s">
        <v>25</v>
      </c>
      <c r="C15" s="100">
        <v>1500100000</v>
      </c>
      <c r="D15" s="101">
        <f>D16+D17+D20+D18+D19</f>
        <v>95428886.25999999</v>
      </c>
      <c r="E15" s="102">
        <f>E16+E17+E20+E18+E19</f>
        <v>46961790.260000005</v>
      </c>
      <c r="F15" s="102">
        <f t="shared" ref="F15:H15" si="4">F16+F17+F20+F18+F19</f>
        <v>94603895.549999997</v>
      </c>
      <c r="G15" s="103">
        <f t="shared" si="1"/>
        <v>99.135491629073115</v>
      </c>
      <c r="H15" s="102">
        <f t="shared" si="4"/>
        <v>46167038.550000004</v>
      </c>
      <c r="I15" s="94">
        <f t="shared" si="2"/>
        <v>98.307663090355106</v>
      </c>
    </row>
    <row r="16" spans="1:9" ht="27.75" customHeight="1" outlineLevel="2" x14ac:dyDescent="0.25">
      <c r="A16" s="4"/>
      <c r="B16" s="14" t="s">
        <v>4</v>
      </c>
      <c r="C16" s="12">
        <v>1500120700</v>
      </c>
      <c r="D16" s="35">
        <v>8254715.2000000002</v>
      </c>
      <c r="E16" s="36">
        <v>8254715.2000000002</v>
      </c>
      <c r="F16" s="80">
        <v>7492360.1600000001</v>
      </c>
      <c r="G16" s="81">
        <f t="shared" si="1"/>
        <v>90.764611236981267</v>
      </c>
      <c r="H16" s="82">
        <v>7492360.1600000001</v>
      </c>
      <c r="I16" s="67">
        <f t="shared" si="2"/>
        <v>90.764611236981267</v>
      </c>
    </row>
    <row r="17" spans="1:9" ht="26.25" customHeight="1" outlineLevel="3" x14ac:dyDescent="0.25">
      <c r="A17" s="4"/>
      <c r="B17" s="14" t="s">
        <v>26</v>
      </c>
      <c r="C17" s="12">
        <v>1500120990</v>
      </c>
      <c r="D17" s="35">
        <v>38595960.960000001</v>
      </c>
      <c r="E17" s="36">
        <v>38595960.960000001</v>
      </c>
      <c r="F17" s="80">
        <v>38563564.289999999</v>
      </c>
      <c r="G17" s="81">
        <f t="shared" si="1"/>
        <v>99.916062019977744</v>
      </c>
      <c r="H17" s="82">
        <v>38563564.289999999</v>
      </c>
      <c r="I17" s="67">
        <f t="shared" si="2"/>
        <v>99.916062019977744</v>
      </c>
    </row>
    <row r="18" spans="1:9" ht="27" customHeight="1" outlineLevel="3" x14ac:dyDescent="0.25">
      <c r="A18" s="4"/>
      <c r="B18" s="14" t="s">
        <v>240</v>
      </c>
      <c r="C18" s="12">
        <v>1500120992</v>
      </c>
      <c r="D18" s="35">
        <v>97000</v>
      </c>
      <c r="E18" s="36">
        <v>97000</v>
      </c>
      <c r="F18" s="80">
        <v>97000</v>
      </c>
      <c r="G18" s="81">
        <f t="shared" si="1"/>
        <v>100</v>
      </c>
      <c r="H18" s="82">
        <v>97000</v>
      </c>
      <c r="I18" s="67">
        <f t="shared" si="2"/>
        <v>100</v>
      </c>
    </row>
    <row r="19" spans="1:9" ht="22.5" customHeight="1" outlineLevel="3" x14ac:dyDescent="0.25">
      <c r="A19" s="4"/>
      <c r="B19" s="15" t="s">
        <v>246</v>
      </c>
      <c r="C19" s="12">
        <v>1500120993</v>
      </c>
      <c r="D19" s="35">
        <v>14114.1</v>
      </c>
      <c r="E19" s="36">
        <v>14114.1</v>
      </c>
      <c r="F19" s="80">
        <v>14114.1</v>
      </c>
      <c r="G19" s="81">
        <f t="shared" si="1"/>
        <v>100</v>
      </c>
      <c r="H19" s="82">
        <v>14114.1</v>
      </c>
      <c r="I19" s="67">
        <f t="shared" si="2"/>
        <v>100</v>
      </c>
    </row>
    <row r="20" spans="1:9" ht="41.25" customHeight="1" outlineLevel="4" x14ac:dyDescent="0.25">
      <c r="A20" s="4"/>
      <c r="B20" s="14" t="s">
        <v>247</v>
      </c>
      <c r="C20" s="12">
        <v>1500193070</v>
      </c>
      <c r="D20" s="35">
        <v>48467096</v>
      </c>
      <c r="E20" s="36">
        <v>0</v>
      </c>
      <c r="F20" s="80">
        <v>48436857</v>
      </c>
      <c r="G20" s="81">
        <f t="shared" si="1"/>
        <v>99.937609218427284</v>
      </c>
      <c r="H20" s="118">
        <v>0</v>
      </c>
      <c r="I20" s="67">
        <v>0</v>
      </c>
    </row>
    <row r="21" spans="1:9" ht="27" outlineLevel="5" x14ac:dyDescent="0.25">
      <c r="A21" s="4"/>
      <c r="B21" s="13" t="s">
        <v>27</v>
      </c>
      <c r="C21" s="100">
        <v>1500200000</v>
      </c>
      <c r="D21" s="101">
        <f>D22+D23+D24+D25+D26+D27</f>
        <v>198010510.65000001</v>
      </c>
      <c r="E21" s="102">
        <f t="shared" ref="E21:H21" si="5">E22+E23+E24+E25+E26+E27</f>
        <v>54803593.649999999</v>
      </c>
      <c r="F21" s="102">
        <f t="shared" si="5"/>
        <v>195907365.08999997</v>
      </c>
      <c r="G21" s="103">
        <f t="shared" si="1"/>
        <v>98.937861655375698</v>
      </c>
      <c r="H21" s="102">
        <f t="shared" si="5"/>
        <v>54663574.420000002</v>
      </c>
      <c r="I21" s="103">
        <f t="shared" si="2"/>
        <v>99.744507210796755</v>
      </c>
    </row>
    <row r="22" spans="1:9" ht="25.5" outlineLevel="6" x14ac:dyDescent="0.25">
      <c r="A22" s="4"/>
      <c r="B22" s="14" t="s">
        <v>23</v>
      </c>
      <c r="C22" s="12">
        <v>1500221990</v>
      </c>
      <c r="D22" s="35">
        <v>54554305.649999999</v>
      </c>
      <c r="E22" s="36">
        <v>54554305.649999999</v>
      </c>
      <c r="F22" s="80">
        <v>54414286.420000002</v>
      </c>
      <c r="G22" s="81">
        <f t="shared" si="1"/>
        <v>99.743339726660068</v>
      </c>
      <c r="H22" s="82">
        <v>54414286.420000002</v>
      </c>
      <c r="I22" s="67">
        <f t="shared" si="2"/>
        <v>99.743339726660068</v>
      </c>
    </row>
    <row r="23" spans="1:9" ht="51" outlineLevel="7" x14ac:dyDescent="0.25">
      <c r="A23" s="4"/>
      <c r="B23" s="14" t="s">
        <v>28</v>
      </c>
      <c r="C23" s="12">
        <v>1500293060</v>
      </c>
      <c r="D23" s="35">
        <v>119590217</v>
      </c>
      <c r="E23" s="36">
        <v>0</v>
      </c>
      <c r="F23" s="80">
        <v>119444543.97</v>
      </c>
      <c r="G23" s="81">
        <f t="shared" si="1"/>
        <v>99.878189843906711</v>
      </c>
      <c r="H23" s="118">
        <v>0</v>
      </c>
      <c r="I23" s="67">
        <v>0</v>
      </c>
    </row>
    <row r="24" spans="1:9" ht="26.25" customHeight="1" outlineLevel="2" x14ac:dyDescent="0.25">
      <c r="A24" s="4"/>
      <c r="B24" s="14" t="s">
        <v>6</v>
      </c>
      <c r="C24" s="12">
        <v>1500220080</v>
      </c>
      <c r="D24" s="35">
        <v>249288</v>
      </c>
      <c r="E24" s="36">
        <v>249288</v>
      </c>
      <c r="F24" s="80">
        <v>249288</v>
      </c>
      <c r="G24" s="81">
        <f t="shared" si="1"/>
        <v>100</v>
      </c>
      <c r="H24" s="82">
        <v>249288</v>
      </c>
      <c r="I24" s="67">
        <f t="shared" si="2"/>
        <v>100</v>
      </c>
    </row>
    <row r="25" spans="1:9" ht="38.25" outlineLevel="3" x14ac:dyDescent="0.25">
      <c r="A25" s="4"/>
      <c r="B25" s="14" t="s">
        <v>24</v>
      </c>
      <c r="C25" s="12">
        <v>1500253030</v>
      </c>
      <c r="D25" s="35">
        <v>14601600</v>
      </c>
      <c r="E25" s="36">
        <v>0</v>
      </c>
      <c r="F25" s="80">
        <v>13730221.699999999</v>
      </c>
      <c r="G25" s="81">
        <f t="shared" si="1"/>
        <v>94.032309472934472</v>
      </c>
      <c r="H25" s="118">
        <v>0</v>
      </c>
      <c r="I25" s="67">
        <v>0</v>
      </c>
    </row>
    <row r="26" spans="1:9" ht="51" outlineLevel="4" x14ac:dyDescent="0.25">
      <c r="A26" s="4"/>
      <c r="B26" s="14" t="s">
        <v>7</v>
      </c>
      <c r="C26" s="12">
        <v>1500293150</v>
      </c>
      <c r="D26" s="35">
        <v>2886600</v>
      </c>
      <c r="E26" s="36">
        <v>0</v>
      </c>
      <c r="F26" s="80">
        <v>2461605</v>
      </c>
      <c r="G26" s="81">
        <f t="shared" si="1"/>
        <v>85.27696944502182</v>
      </c>
      <c r="H26" s="118">
        <v>0</v>
      </c>
      <c r="I26" s="67">
        <v>0</v>
      </c>
    </row>
    <row r="27" spans="1:9" ht="63.75" outlineLevel="4" x14ac:dyDescent="0.25">
      <c r="A27" s="4"/>
      <c r="B27" s="14" t="s">
        <v>8</v>
      </c>
      <c r="C27" s="12" t="s">
        <v>147</v>
      </c>
      <c r="D27" s="35">
        <v>6128500</v>
      </c>
      <c r="E27" s="36">
        <v>0</v>
      </c>
      <c r="F27" s="80">
        <v>5607420</v>
      </c>
      <c r="G27" s="81">
        <f t="shared" si="1"/>
        <v>91.497430039977161</v>
      </c>
      <c r="H27" s="118">
        <v>0</v>
      </c>
      <c r="I27" s="67">
        <v>0</v>
      </c>
    </row>
    <row r="28" spans="1:9" ht="27" outlineLevel="5" x14ac:dyDescent="0.25">
      <c r="A28" s="4"/>
      <c r="B28" s="13" t="s">
        <v>29</v>
      </c>
      <c r="C28" s="100">
        <v>1500300000</v>
      </c>
      <c r="D28" s="101">
        <f>D29+D30</f>
        <v>7645493.2300000004</v>
      </c>
      <c r="E28" s="102">
        <f t="shared" ref="E28:I28" si="6">E29+E30</f>
        <v>61653.23</v>
      </c>
      <c r="F28" s="102">
        <f t="shared" si="6"/>
        <v>7645000</v>
      </c>
      <c r="G28" s="103">
        <f t="shared" si="1"/>
        <v>99.993548748456604</v>
      </c>
      <c r="H28" s="102">
        <f t="shared" si="6"/>
        <v>61653.23</v>
      </c>
      <c r="I28" s="104">
        <f t="shared" si="6"/>
        <v>100</v>
      </c>
    </row>
    <row r="29" spans="1:9" ht="51" outlineLevel="6" x14ac:dyDescent="0.25">
      <c r="A29" s="4"/>
      <c r="B29" s="14" t="s">
        <v>5</v>
      </c>
      <c r="C29" s="12">
        <v>1500392040</v>
      </c>
      <c r="D29" s="35">
        <v>7583840</v>
      </c>
      <c r="E29" s="36">
        <v>0</v>
      </c>
      <c r="F29" s="80">
        <v>7583346.7699999996</v>
      </c>
      <c r="G29" s="81">
        <f t="shared" si="1"/>
        <v>99.99349630266461</v>
      </c>
      <c r="H29" s="118">
        <v>0</v>
      </c>
      <c r="I29" s="67">
        <v>0</v>
      </c>
    </row>
    <row r="30" spans="1:9" ht="28.5" customHeight="1" outlineLevel="7" x14ac:dyDescent="0.25">
      <c r="A30" s="4"/>
      <c r="B30" s="14" t="s">
        <v>31</v>
      </c>
      <c r="C30" s="12" t="s">
        <v>30</v>
      </c>
      <c r="D30" s="35">
        <v>61653.23</v>
      </c>
      <c r="E30" s="36">
        <v>61653.23</v>
      </c>
      <c r="F30" s="80">
        <v>61653.23</v>
      </c>
      <c r="G30" s="81">
        <f t="shared" si="1"/>
        <v>100</v>
      </c>
      <c r="H30" s="82">
        <v>61653.23</v>
      </c>
      <c r="I30" s="67">
        <f t="shared" si="2"/>
        <v>100</v>
      </c>
    </row>
    <row r="31" spans="1:9" ht="27" outlineLevel="6" x14ac:dyDescent="0.25">
      <c r="A31" s="4"/>
      <c r="B31" s="13" t="s">
        <v>281</v>
      </c>
      <c r="C31" s="100">
        <v>1500400000</v>
      </c>
      <c r="D31" s="101">
        <f>D32+D33+D38+D34+D35+D36+D39+D40+D41+D37+D42+D43</f>
        <v>3822275.9</v>
      </c>
      <c r="E31" s="101">
        <f t="shared" ref="E31:H31" si="7">E32+E33+E38+E34+E35+E36+E39+E40+E41+E37+E42+E43</f>
        <v>3822275.9</v>
      </c>
      <c r="F31" s="101">
        <f t="shared" si="7"/>
        <v>3812275.9</v>
      </c>
      <c r="G31" s="103">
        <f t="shared" si="1"/>
        <v>99.738375767170552</v>
      </c>
      <c r="H31" s="101">
        <f t="shared" si="7"/>
        <v>3812275.9</v>
      </c>
      <c r="I31" s="94">
        <f t="shared" si="2"/>
        <v>99.738375767170552</v>
      </c>
    </row>
    <row r="32" spans="1:9" ht="25.5" outlineLevel="6" x14ac:dyDescent="0.25">
      <c r="A32" s="4"/>
      <c r="B32" s="16" t="s">
        <v>170</v>
      </c>
      <c r="C32" s="12">
        <v>1500400240</v>
      </c>
      <c r="D32" s="35">
        <v>192359.9</v>
      </c>
      <c r="E32" s="36">
        <v>192359.9</v>
      </c>
      <c r="F32" s="80">
        <v>192359.9</v>
      </c>
      <c r="G32" s="81">
        <f t="shared" si="1"/>
        <v>100</v>
      </c>
      <c r="H32" s="82">
        <v>192359.9</v>
      </c>
      <c r="I32" s="67">
        <f t="shared" si="2"/>
        <v>100</v>
      </c>
    </row>
    <row r="33" spans="1:9" ht="15" customHeight="1" outlineLevel="7" x14ac:dyDescent="0.25">
      <c r="A33" s="4"/>
      <c r="B33" s="16" t="s">
        <v>171</v>
      </c>
      <c r="C33" s="12">
        <v>1500400245</v>
      </c>
      <c r="D33" s="35">
        <v>423670</v>
      </c>
      <c r="E33" s="36">
        <v>423670</v>
      </c>
      <c r="F33" s="80">
        <v>423670</v>
      </c>
      <c r="G33" s="81">
        <f t="shared" si="1"/>
        <v>100</v>
      </c>
      <c r="H33" s="82">
        <v>423670</v>
      </c>
      <c r="I33" s="67">
        <f t="shared" si="2"/>
        <v>100</v>
      </c>
    </row>
    <row r="34" spans="1:9" ht="13.5" customHeight="1" outlineLevel="7" x14ac:dyDescent="0.25">
      <c r="A34" s="4"/>
      <c r="B34" s="15" t="s">
        <v>214</v>
      </c>
      <c r="C34" s="12">
        <v>1500400246</v>
      </c>
      <c r="D34" s="35">
        <v>184000</v>
      </c>
      <c r="E34" s="36">
        <v>184000</v>
      </c>
      <c r="F34" s="80">
        <v>184000</v>
      </c>
      <c r="G34" s="81">
        <f t="shared" si="1"/>
        <v>100</v>
      </c>
      <c r="H34" s="82">
        <v>184000</v>
      </c>
      <c r="I34" s="67">
        <f t="shared" si="2"/>
        <v>100</v>
      </c>
    </row>
    <row r="35" spans="1:9" ht="13.5" customHeight="1" outlineLevel="7" x14ac:dyDescent="0.25">
      <c r="A35" s="4"/>
      <c r="B35" s="15" t="s">
        <v>199</v>
      </c>
      <c r="C35" s="12">
        <v>1500400257</v>
      </c>
      <c r="D35" s="35">
        <v>600000</v>
      </c>
      <c r="E35" s="36">
        <v>600000</v>
      </c>
      <c r="F35" s="80">
        <v>590000</v>
      </c>
      <c r="G35" s="81">
        <f t="shared" si="1"/>
        <v>98.333333333333329</v>
      </c>
      <c r="H35" s="82">
        <v>590000</v>
      </c>
      <c r="I35" s="67">
        <f t="shared" si="2"/>
        <v>98.333333333333329</v>
      </c>
    </row>
    <row r="36" spans="1:9" ht="17.25" customHeight="1" outlineLevel="7" x14ac:dyDescent="0.25">
      <c r="A36" s="4"/>
      <c r="B36" s="15" t="s">
        <v>206</v>
      </c>
      <c r="C36" s="12">
        <v>1500400258</v>
      </c>
      <c r="D36" s="35">
        <v>350000</v>
      </c>
      <c r="E36" s="36">
        <v>350000</v>
      </c>
      <c r="F36" s="80">
        <v>350000</v>
      </c>
      <c r="G36" s="81">
        <f t="shared" si="1"/>
        <v>100</v>
      </c>
      <c r="H36" s="82">
        <v>350000</v>
      </c>
      <c r="I36" s="67">
        <f t="shared" si="2"/>
        <v>100</v>
      </c>
    </row>
    <row r="37" spans="1:9" ht="12.75" customHeight="1" outlineLevel="7" x14ac:dyDescent="0.25">
      <c r="A37" s="4"/>
      <c r="B37" s="15" t="s">
        <v>219</v>
      </c>
      <c r="C37" s="12">
        <v>1500400259</v>
      </c>
      <c r="D37" s="35">
        <v>184594</v>
      </c>
      <c r="E37" s="36">
        <v>184594</v>
      </c>
      <c r="F37" s="80">
        <v>184594</v>
      </c>
      <c r="G37" s="81">
        <f t="shared" si="1"/>
        <v>100</v>
      </c>
      <c r="H37" s="82">
        <v>184594</v>
      </c>
      <c r="I37" s="67">
        <f t="shared" si="2"/>
        <v>100</v>
      </c>
    </row>
    <row r="38" spans="1:9" ht="14.25" customHeight="1" outlineLevel="7" x14ac:dyDescent="0.25">
      <c r="A38" s="4"/>
      <c r="B38" s="16" t="s">
        <v>169</v>
      </c>
      <c r="C38" s="12">
        <v>1500400430</v>
      </c>
      <c r="D38" s="35">
        <v>580000</v>
      </c>
      <c r="E38" s="36">
        <v>580000</v>
      </c>
      <c r="F38" s="80">
        <v>580000</v>
      </c>
      <c r="G38" s="81">
        <f t="shared" si="1"/>
        <v>100</v>
      </c>
      <c r="H38" s="82">
        <v>580000</v>
      </c>
      <c r="I38" s="67">
        <f t="shared" si="2"/>
        <v>100</v>
      </c>
    </row>
    <row r="39" spans="1:9" ht="17.25" customHeight="1" outlineLevel="7" x14ac:dyDescent="0.25">
      <c r="A39" s="4"/>
      <c r="B39" s="15" t="s">
        <v>200</v>
      </c>
      <c r="C39" s="12">
        <v>1500402432</v>
      </c>
      <c r="D39" s="35">
        <v>565458</v>
      </c>
      <c r="E39" s="36">
        <v>565458</v>
      </c>
      <c r="F39" s="80">
        <v>565458</v>
      </c>
      <c r="G39" s="81">
        <f t="shared" si="1"/>
        <v>100</v>
      </c>
      <c r="H39" s="82">
        <v>565458</v>
      </c>
      <c r="I39" s="67">
        <f t="shared" si="2"/>
        <v>100</v>
      </c>
    </row>
    <row r="40" spans="1:9" ht="18.75" customHeight="1" outlineLevel="7" x14ac:dyDescent="0.25">
      <c r="A40" s="4"/>
      <c r="B40" s="15" t="s">
        <v>201</v>
      </c>
      <c r="C40" s="12">
        <v>1500402433</v>
      </c>
      <c r="D40" s="35">
        <v>110144</v>
      </c>
      <c r="E40" s="36">
        <v>110144</v>
      </c>
      <c r="F40" s="80">
        <v>110144</v>
      </c>
      <c r="G40" s="81">
        <f t="shared" si="1"/>
        <v>100</v>
      </c>
      <c r="H40" s="82">
        <v>110144</v>
      </c>
      <c r="I40" s="67">
        <f t="shared" si="2"/>
        <v>100</v>
      </c>
    </row>
    <row r="41" spans="1:9" ht="21" customHeight="1" outlineLevel="7" x14ac:dyDescent="0.25">
      <c r="A41" s="4"/>
      <c r="B41" s="15" t="s">
        <v>202</v>
      </c>
      <c r="C41" s="12">
        <v>1500402434</v>
      </c>
      <c r="D41" s="35">
        <v>331700</v>
      </c>
      <c r="E41" s="36">
        <v>331700</v>
      </c>
      <c r="F41" s="80">
        <v>331700</v>
      </c>
      <c r="G41" s="81">
        <f t="shared" si="1"/>
        <v>100</v>
      </c>
      <c r="H41" s="82">
        <v>331700</v>
      </c>
      <c r="I41" s="67">
        <f t="shared" si="2"/>
        <v>100</v>
      </c>
    </row>
    <row r="42" spans="1:9" ht="21" customHeight="1" outlineLevel="7" x14ac:dyDescent="0.25">
      <c r="A42" s="4"/>
      <c r="B42" s="15" t="s">
        <v>241</v>
      </c>
      <c r="C42" s="12">
        <v>1500402435</v>
      </c>
      <c r="D42" s="35">
        <v>140000</v>
      </c>
      <c r="E42" s="36">
        <v>140000</v>
      </c>
      <c r="F42" s="80">
        <v>140000</v>
      </c>
      <c r="G42" s="81">
        <f t="shared" si="1"/>
        <v>100</v>
      </c>
      <c r="H42" s="82">
        <v>140000</v>
      </c>
      <c r="I42" s="67">
        <f t="shared" si="2"/>
        <v>100</v>
      </c>
    </row>
    <row r="43" spans="1:9" ht="21" customHeight="1" outlineLevel="7" x14ac:dyDescent="0.25">
      <c r="A43" s="4"/>
      <c r="B43" s="15" t="s">
        <v>242</v>
      </c>
      <c r="C43" s="12">
        <v>1500402436</v>
      </c>
      <c r="D43" s="35">
        <v>160350</v>
      </c>
      <c r="E43" s="36">
        <v>160350</v>
      </c>
      <c r="F43" s="80">
        <v>160350</v>
      </c>
      <c r="G43" s="81">
        <f t="shared" si="1"/>
        <v>100</v>
      </c>
      <c r="H43" s="82">
        <v>160350</v>
      </c>
      <c r="I43" s="67">
        <f t="shared" si="2"/>
        <v>100</v>
      </c>
    </row>
    <row r="44" spans="1:9" ht="27" outlineLevel="6" x14ac:dyDescent="0.25">
      <c r="A44" s="4"/>
      <c r="B44" s="13" t="s">
        <v>122</v>
      </c>
      <c r="C44" s="100">
        <v>1500500000</v>
      </c>
      <c r="D44" s="101">
        <f>D45</f>
        <v>848383.44</v>
      </c>
      <c r="E44" s="102">
        <f t="shared" ref="E44:H44" si="8">E45</f>
        <v>848383.44</v>
      </c>
      <c r="F44" s="102">
        <f t="shared" si="8"/>
        <v>824228.44</v>
      </c>
      <c r="G44" s="103">
        <f t="shared" si="1"/>
        <v>97.152820427518009</v>
      </c>
      <c r="H44" s="102">
        <f t="shared" si="8"/>
        <v>824228.44</v>
      </c>
      <c r="I44" s="94">
        <f t="shared" si="2"/>
        <v>97.152820427518009</v>
      </c>
    </row>
    <row r="45" spans="1:9" ht="25.5" outlineLevel="7" x14ac:dyDescent="0.25">
      <c r="A45" s="4"/>
      <c r="B45" s="14" t="s">
        <v>33</v>
      </c>
      <c r="C45" s="12">
        <v>1500500320</v>
      </c>
      <c r="D45" s="35">
        <v>848383.44</v>
      </c>
      <c r="E45" s="36">
        <v>848383.44</v>
      </c>
      <c r="F45" s="80">
        <v>824228.44</v>
      </c>
      <c r="G45" s="81">
        <f t="shared" si="1"/>
        <v>97.152820427518009</v>
      </c>
      <c r="H45" s="82">
        <v>824228.44</v>
      </c>
      <c r="I45" s="67">
        <f t="shared" si="2"/>
        <v>97.152820427518009</v>
      </c>
    </row>
    <row r="46" spans="1:9" ht="27" outlineLevel="5" x14ac:dyDescent="0.25">
      <c r="A46" s="4"/>
      <c r="B46" s="13" t="s">
        <v>120</v>
      </c>
      <c r="C46" s="100">
        <v>1500600000</v>
      </c>
      <c r="D46" s="101">
        <f>D47+D48+D49</f>
        <v>31516587.889999997</v>
      </c>
      <c r="E46" s="102">
        <f>E47+E48+E49</f>
        <v>31516587.889999997</v>
      </c>
      <c r="F46" s="102">
        <f t="shared" ref="F46:H46" si="9">F47+F48+F49</f>
        <v>31110718.300000001</v>
      </c>
      <c r="G46" s="103">
        <f t="shared" si="1"/>
        <v>98.712203264463227</v>
      </c>
      <c r="H46" s="102">
        <f t="shared" si="9"/>
        <v>31110718.300000001</v>
      </c>
      <c r="I46" s="94">
        <f t="shared" si="2"/>
        <v>98.712203264463227</v>
      </c>
    </row>
    <row r="47" spans="1:9" ht="26.25" customHeight="1" outlineLevel="6" x14ac:dyDescent="0.25">
      <c r="A47" s="4"/>
      <c r="B47" s="14" t="s">
        <v>35</v>
      </c>
      <c r="C47" s="12">
        <v>1500623700</v>
      </c>
      <c r="D47" s="35">
        <v>400505.15</v>
      </c>
      <c r="E47" s="36">
        <v>400505.15</v>
      </c>
      <c r="F47" s="80">
        <v>378709.32</v>
      </c>
      <c r="G47" s="81">
        <f t="shared" si="1"/>
        <v>94.557915172876051</v>
      </c>
      <c r="H47" s="82">
        <v>378709.32</v>
      </c>
      <c r="I47" s="67">
        <f t="shared" si="2"/>
        <v>94.557915172876051</v>
      </c>
    </row>
    <row r="48" spans="1:9" ht="28.5" customHeight="1" outlineLevel="7" x14ac:dyDescent="0.25">
      <c r="A48" s="4"/>
      <c r="B48" s="14" t="s">
        <v>34</v>
      </c>
      <c r="C48" s="12">
        <v>1500623990</v>
      </c>
      <c r="D48" s="35">
        <v>31086082.739999998</v>
      </c>
      <c r="E48" s="36">
        <v>31086082.739999998</v>
      </c>
      <c r="F48" s="80">
        <v>30702008.98</v>
      </c>
      <c r="G48" s="81">
        <f t="shared" si="1"/>
        <v>98.764483247335008</v>
      </c>
      <c r="H48" s="82">
        <v>30702008.98</v>
      </c>
      <c r="I48" s="67">
        <f t="shared" si="2"/>
        <v>98.764483247335008</v>
      </c>
    </row>
    <row r="49" spans="1:9" ht="38.25" customHeight="1" outlineLevel="7" x14ac:dyDescent="0.25">
      <c r="A49" s="4"/>
      <c r="B49" s="17" t="s">
        <v>168</v>
      </c>
      <c r="C49" s="12">
        <v>1500623998</v>
      </c>
      <c r="D49" s="35">
        <v>30000</v>
      </c>
      <c r="E49" s="36">
        <v>30000</v>
      </c>
      <c r="F49" s="80">
        <v>30000</v>
      </c>
      <c r="G49" s="81">
        <f t="shared" si="1"/>
        <v>100</v>
      </c>
      <c r="H49" s="82">
        <v>30000</v>
      </c>
      <c r="I49" s="67">
        <f t="shared" si="2"/>
        <v>100</v>
      </c>
    </row>
    <row r="50" spans="1:9" ht="41.45" customHeight="1" outlineLevel="6" x14ac:dyDescent="0.25">
      <c r="A50" s="4"/>
      <c r="B50" s="13" t="s">
        <v>121</v>
      </c>
      <c r="C50" s="100">
        <v>1500700000</v>
      </c>
      <c r="D50" s="101">
        <f>D51</f>
        <v>19836437.98</v>
      </c>
      <c r="E50" s="102">
        <f t="shared" ref="E50:H50" si="10">E51</f>
        <v>19836437.98</v>
      </c>
      <c r="F50" s="102">
        <f t="shared" si="10"/>
        <v>19296159.300000001</v>
      </c>
      <c r="G50" s="103">
        <f t="shared" si="1"/>
        <v>97.276332169390827</v>
      </c>
      <c r="H50" s="102">
        <f t="shared" si="10"/>
        <v>19296159.300000001</v>
      </c>
      <c r="I50" s="94">
        <f t="shared" si="2"/>
        <v>97.276332169390827</v>
      </c>
    </row>
    <row r="51" spans="1:9" ht="38.25" outlineLevel="7" x14ac:dyDescent="0.25">
      <c r="A51" s="4"/>
      <c r="B51" s="14" t="s">
        <v>238</v>
      </c>
      <c r="C51" s="12">
        <v>1500745990</v>
      </c>
      <c r="D51" s="35">
        <v>19836437.98</v>
      </c>
      <c r="E51" s="36">
        <v>19836437.98</v>
      </c>
      <c r="F51" s="80">
        <v>19296159.300000001</v>
      </c>
      <c r="G51" s="81">
        <f t="shared" si="1"/>
        <v>97.276332169390827</v>
      </c>
      <c r="H51" s="82">
        <v>19296159.300000001</v>
      </c>
      <c r="I51" s="67">
        <f t="shared" si="2"/>
        <v>97.276332169390827</v>
      </c>
    </row>
    <row r="52" spans="1:9" ht="27" outlineLevel="7" x14ac:dyDescent="0.25">
      <c r="A52" s="4"/>
      <c r="B52" s="13" t="s">
        <v>72</v>
      </c>
      <c r="C52" s="100">
        <v>1500800000</v>
      </c>
      <c r="D52" s="101">
        <f>D53+D54+D55+D56</f>
        <v>1145085</v>
      </c>
      <c r="E52" s="102">
        <f>E53+E54+E55+E56</f>
        <v>1145085</v>
      </c>
      <c r="F52" s="102">
        <f t="shared" ref="F52:H52" si="11">F53+F54+F55+F56</f>
        <v>1144385</v>
      </c>
      <c r="G52" s="103">
        <f t="shared" si="1"/>
        <v>99.93886916691774</v>
      </c>
      <c r="H52" s="102">
        <f t="shared" si="11"/>
        <v>1144385</v>
      </c>
      <c r="I52" s="94">
        <f t="shared" si="2"/>
        <v>99.93886916691774</v>
      </c>
    </row>
    <row r="53" spans="1:9" outlineLevel="7" x14ac:dyDescent="0.25">
      <c r="A53" s="4"/>
      <c r="B53" s="14" t="s">
        <v>73</v>
      </c>
      <c r="C53" s="12">
        <v>1500800101</v>
      </c>
      <c r="D53" s="35">
        <v>232610</v>
      </c>
      <c r="E53" s="36">
        <v>232610</v>
      </c>
      <c r="F53" s="80">
        <v>232610</v>
      </c>
      <c r="G53" s="81">
        <f t="shared" si="1"/>
        <v>100</v>
      </c>
      <c r="H53" s="82">
        <v>232610</v>
      </c>
      <c r="I53" s="67">
        <f t="shared" si="2"/>
        <v>100</v>
      </c>
    </row>
    <row r="54" spans="1:9" outlineLevel="7" x14ac:dyDescent="0.25">
      <c r="A54" s="4"/>
      <c r="B54" s="14" t="s">
        <v>74</v>
      </c>
      <c r="C54" s="12">
        <v>1500800102</v>
      </c>
      <c r="D54" s="35">
        <v>318536</v>
      </c>
      <c r="E54" s="36">
        <v>318536</v>
      </c>
      <c r="F54" s="80">
        <v>318536</v>
      </c>
      <c r="G54" s="81">
        <f t="shared" si="1"/>
        <v>100</v>
      </c>
      <c r="H54" s="82">
        <v>318536</v>
      </c>
      <c r="I54" s="67">
        <f t="shared" si="2"/>
        <v>100</v>
      </c>
    </row>
    <row r="55" spans="1:9" outlineLevel="7" x14ac:dyDescent="0.25">
      <c r="A55" s="4"/>
      <c r="B55" s="14" t="s">
        <v>75</v>
      </c>
      <c r="C55" s="12">
        <v>1500800103</v>
      </c>
      <c r="D55" s="35">
        <v>85900</v>
      </c>
      <c r="E55" s="36">
        <v>85900</v>
      </c>
      <c r="F55" s="80">
        <v>85200</v>
      </c>
      <c r="G55" s="81">
        <f t="shared" si="1"/>
        <v>99.185098952270081</v>
      </c>
      <c r="H55" s="82">
        <v>85200</v>
      </c>
      <c r="I55" s="67">
        <f t="shared" si="2"/>
        <v>99.185098952270081</v>
      </c>
    </row>
    <row r="56" spans="1:9" outlineLevel="7" x14ac:dyDescent="0.25">
      <c r="A56" s="4"/>
      <c r="B56" s="15" t="s">
        <v>203</v>
      </c>
      <c r="C56" s="12">
        <v>1500800104</v>
      </c>
      <c r="D56" s="35">
        <v>508039</v>
      </c>
      <c r="E56" s="36">
        <v>508039</v>
      </c>
      <c r="F56" s="80">
        <v>508039</v>
      </c>
      <c r="G56" s="81">
        <f t="shared" si="1"/>
        <v>100</v>
      </c>
      <c r="H56" s="82">
        <v>508039</v>
      </c>
      <c r="I56" s="67">
        <f t="shared" si="2"/>
        <v>100</v>
      </c>
    </row>
    <row r="57" spans="1:9" ht="27" outlineLevel="7" x14ac:dyDescent="0.25">
      <c r="A57" s="4"/>
      <c r="B57" s="13" t="s">
        <v>218</v>
      </c>
      <c r="C57" s="100">
        <v>1500900000</v>
      </c>
      <c r="D57" s="101">
        <f>D58</f>
        <v>53800</v>
      </c>
      <c r="E57" s="102">
        <f t="shared" ref="E57:H57" si="12">E58</f>
        <v>53800</v>
      </c>
      <c r="F57" s="102">
        <f t="shared" si="12"/>
        <v>53800</v>
      </c>
      <c r="G57" s="103">
        <f t="shared" si="1"/>
        <v>100</v>
      </c>
      <c r="H57" s="102">
        <f t="shared" si="12"/>
        <v>53800</v>
      </c>
      <c r="I57" s="94">
        <f t="shared" si="2"/>
        <v>100</v>
      </c>
    </row>
    <row r="58" spans="1:9" outlineLevel="7" x14ac:dyDescent="0.25">
      <c r="A58" s="4"/>
      <c r="B58" s="14" t="s">
        <v>76</v>
      </c>
      <c r="C58" s="12">
        <v>1500900104</v>
      </c>
      <c r="D58" s="35">
        <v>53800</v>
      </c>
      <c r="E58" s="36">
        <v>53800</v>
      </c>
      <c r="F58" s="80">
        <v>53800</v>
      </c>
      <c r="G58" s="81">
        <f t="shared" si="1"/>
        <v>100</v>
      </c>
      <c r="H58" s="82">
        <v>53800</v>
      </c>
      <c r="I58" s="67">
        <f t="shared" si="2"/>
        <v>100</v>
      </c>
    </row>
    <row r="59" spans="1:9" ht="27" outlineLevel="7" x14ac:dyDescent="0.25">
      <c r="A59" s="4"/>
      <c r="B59" s="13" t="s">
        <v>77</v>
      </c>
      <c r="C59" s="100">
        <v>1501100000</v>
      </c>
      <c r="D59" s="101">
        <f>D60+D61</f>
        <v>655807</v>
      </c>
      <c r="E59" s="101">
        <f t="shared" ref="E59:H59" si="13">E60+E61</f>
        <v>655807</v>
      </c>
      <c r="F59" s="101">
        <f t="shared" si="13"/>
        <v>655757</v>
      </c>
      <c r="G59" s="103">
        <f t="shared" si="1"/>
        <v>99.992375805686734</v>
      </c>
      <c r="H59" s="101">
        <f t="shared" si="13"/>
        <v>655757</v>
      </c>
      <c r="I59" s="94">
        <f t="shared" si="2"/>
        <v>99.992375805686734</v>
      </c>
    </row>
    <row r="60" spans="1:9" outlineLevel="7" x14ac:dyDescent="0.25">
      <c r="A60" s="4"/>
      <c r="B60" s="14" t="s">
        <v>78</v>
      </c>
      <c r="C60" s="12">
        <v>1501171438</v>
      </c>
      <c r="D60" s="35">
        <v>76679</v>
      </c>
      <c r="E60" s="36">
        <v>76679</v>
      </c>
      <c r="F60" s="80">
        <v>76679</v>
      </c>
      <c r="G60" s="81">
        <f t="shared" si="1"/>
        <v>100</v>
      </c>
      <c r="H60" s="82">
        <v>76679</v>
      </c>
      <c r="I60" s="67">
        <f t="shared" si="2"/>
        <v>100</v>
      </c>
    </row>
    <row r="61" spans="1:9" outlineLevel="7" x14ac:dyDescent="0.25">
      <c r="A61" s="4"/>
      <c r="B61" s="14" t="s">
        <v>79</v>
      </c>
      <c r="C61" s="12">
        <v>1501171437</v>
      </c>
      <c r="D61" s="35">
        <v>579128</v>
      </c>
      <c r="E61" s="36">
        <v>579128</v>
      </c>
      <c r="F61" s="80">
        <v>579078</v>
      </c>
      <c r="G61" s="81">
        <f t="shared" si="1"/>
        <v>99.991366330068658</v>
      </c>
      <c r="H61" s="82">
        <v>579078</v>
      </c>
      <c r="I61" s="67">
        <f t="shared" si="2"/>
        <v>99.991366330068658</v>
      </c>
    </row>
    <row r="62" spans="1:9" ht="27" outlineLevel="7" x14ac:dyDescent="0.25">
      <c r="A62" s="4"/>
      <c r="B62" s="13" t="s">
        <v>282</v>
      </c>
      <c r="C62" s="100">
        <v>1501200000</v>
      </c>
      <c r="D62" s="101">
        <f>D63</f>
        <v>540000</v>
      </c>
      <c r="E62" s="102">
        <f t="shared" ref="E62:H62" si="14">E63</f>
        <v>540000</v>
      </c>
      <c r="F62" s="102">
        <f t="shared" si="14"/>
        <v>540000</v>
      </c>
      <c r="G62" s="103">
        <f t="shared" si="1"/>
        <v>100</v>
      </c>
      <c r="H62" s="102">
        <f t="shared" si="14"/>
        <v>540000</v>
      </c>
      <c r="I62" s="94">
        <f t="shared" si="2"/>
        <v>100</v>
      </c>
    </row>
    <row r="63" spans="1:9" ht="25.5" outlineLevel="7" x14ac:dyDescent="0.25">
      <c r="A63" s="4"/>
      <c r="B63" s="14" t="s">
        <v>239</v>
      </c>
      <c r="C63" s="12">
        <v>1501222912</v>
      </c>
      <c r="D63" s="35">
        <v>540000</v>
      </c>
      <c r="E63" s="36">
        <v>540000</v>
      </c>
      <c r="F63" s="80">
        <v>540000</v>
      </c>
      <c r="G63" s="81">
        <f t="shared" si="1"/>
        <v>100</v>
      </c>
      <c r="H63" s="82">
        <v>540000</v>
      </c>
      <c r="I63" s="67">
        <f t="shared" si="2"/>
        <v>100</v>
      </c>
    </row>
    <row r="64" spans="1:9" ht="27" outlineLevel="2" x14ac:dyDescent="0.25">
      <c r="A64" s="4"/>
      <c r="B64" s="13" t="s">
        <v>123</v>
      </c>
      <c r="C64" s="100" t="s">
        <v>52</v>
      </c>
      <c r="D64" s="101">
        <f>D65</f>
        <v>2518000</v>
      </c>
      <c r="E64" s="101">
        <f t="shared" ref="E64:H64" si="15">E65</f>
        <v>948436.6</v>
      </c>
      <c r="F64" s="101">
        <f t="shared" si="15"/>
        <v>2518000</v>
      </c>
      <c r="G64" s="103">
        <f t="shared" si="1"/>
        <v>100</v>
      </c>
      <c r="H64" s="101">
        <f t="shared" si="15"/>
        <v>948436.6</v>
      </c>
      <c r="I64" s="94">
        <f t="shared" si="2"/>
        <v>100</v>
      </c>
    </row>
    <row r="65" spans="1:9" ht="51" outlineLevel="3" x14ac:dyDescent="0.25">
      <c r="A65" s="4"/>
      <c r="B65" s="14" t="s">
        <v>32</v>
      </c>
      <c r="C65" s="12" t="s">
        <v>53</v>
      </c>
      <c r="D65" s="35">
        <v>2518000</v>
      </c>
      <c r="E65" s="36">
        <v>948436.6</v>
      </c>
      <c r="F65" s="80">
        <v>2518000</v>
      </c>
      <c r="G65" s="81">
        <f t="shared" si="1"/>
        <v>100</v>
      </c>
      <c r="H65" s="82">
        <v>948436.6</v>
      </c>
      <c r="I65" s="67">
        <f t="shared" si="2"/>
        <v>100</v>
      </c>
    </row>
    <row r="66" spans="1:9" ht="27" outlineLevel="5" x14ac:dyDescent="0.25">
      <c r="A66" s="4"/>
      <c r="B66" s="13" t="s">
        <v>253</v>
      </c>
      <c r="C66" s="100" t="s">
        <v>220</v>
      </c>
      <c r="D66" s="101">
        <f>D67</f>
        <v>420000</v>
      </c>
      <c r="E66" s="102">
        <f t="shared" ref="E66:H66" si="16">E67</f>
        <v>0</v>
      </c>
      <c r="F66" s="102">
        <f t="shared" si="16"/>
        <v>326818.19</v>
      </c>
      <c r="G66" s="103">
        <f t="shared" si="1"/>
        <v>77.813854761904764</v>
      </c>
      <c r="H66" s="102">
        <f t="shared" si="16"/>
        <v>0</v>
      </c>
      <c r="I66" s="94">
        <v>0</v>
      </c>
    </row>
    <row r="67" spans="1:9" ht="51" outlineLevel="6" x14ac:dyDescent="0.25">
      <c r="A67" s="4"/>
      <c r="B67" s="14" t="s">
        <v>19</v>
      </c>
      <c r="C67" s="12" t="s">
        <v>221</v>
      </c>
      <c r="D67" s="35">
        <v>420000</v>
      </c>
      <c r="E67" s="36">
        <v>0</v>
      </c>
      <c r="F67" s="80">
        <v>326818.19</v>
      </c>
      <c r="G67" s="81">
        <f t="shared" si="1"/>
        <v>77.813854761904764</v>
      </c>
      <c r="H67" s="82">
        <v>0</v>
      </c>
      <c r="I67" s="67">
        <v>0</v>
      </c>
    </row>
    <row r="68" spans="1:9" ht="43.15" customHeight="1" outlineLevel="6" x14ac:dyDescent="0.25">
      <c r="A68" s="4">
        <v>3</v>
      </c>
      <c r="B68" s="96" t="s">
        <v>80</v>
      </c>
      <c r="C68" s="97">
        <v>1600000000</v>
      </c>
      <c r="D68" s="98">
        <f>D69+D71+D73+D75</f>
        <v>2168040</v>
      </c>
      <c r="E68" s="99">
        <f>E69+E71+E73+E75</f>
        <v>2168040</v>
      </c>
      <c r="F68" s="99">
        <f t="shared" ref="F68:H68" si="17">F69+F71+F73+F75</f>
        <v>2168040</v>
      </c>
      <c r="G68" s="88">
        <f t="shared" si="1"/>
        <v>100</v>
      </c>
      <c r="H68" s="99">
        <f t="shared" si="17"/>
        <v>2168040</v>
      </c>
      <c r="I68" s="88">
        <f t="shared" si="2"/>
        <v>100</v>
      </c>
    </row>
    <row r="69" spans="1:9" outlineLevel="6" x14ac:dyDescent="0.25">
      <c r="A69" s="4"/>
      <c r="B69" s="13" t="s">
        <v>81</v>
      </c>
      <c r="C69" s="100">
        <v>1600500000</v>
      </c>
      <c r="D69" s="101">
        <f>D70</f>
        <v>927920</v>
      </c>
      <c r="E69" s="102">
        <f t="shared" ref="E69:H69" si="18">E70</f>
        <v>927920</v>
      </c>
      <c r="F69" s="102">
        <f t="shared" si="18"/>
        <v>927920</v>
      </c>
      <c r="G69" s="94">
        <f t="shared" ref="G69:G70" si="19">(F69/D69)*100</f>
        <v>100</v>
      </c>
      <c r="H69" s="102">
        <f t="shared" si="18"/>
        <v>927920</v>
      </c>
      <c r="I69" s="94">
        <f t="shared" ref="I69:I101" si="20">(H69/E69)*100</f>
        <v>100</v>
      </c>
    </row>
    <row r="70" spans="1:9" outlineLevel="6" x14ac:dyDescent="0.25">
      <c r="A70" s="4"/>
      <c r="B70" s="14" t="s">
        <v>82</v>
      </c>
      <c r="C70" s="12">
        <v>1600524304</v>
      </c>
      <c r="D70" s="35">
        <v>927920</v>
      </c>
      <c r="E70" s="36">
        <v>927920</v>
      </c>
      <c r="F70" s="66">
        <v>927920</v>
      </c>
      <c r="G70" s="67">
        <f t="shared" si="19"/>
        <v>100</v>
      </c>
      <c r="H70" s="68">
        <v>927920</v>
      </c>
      <c r="I70" s="67">
        <f t="shared" si="20"/>
        <v>100</v>
      </c>
    </row>
    <row r="71" spans="1:9" ht="27.75" customHeight="1" outlineLevel="6" x14ac:dyDescent="0.25">
      <c r="A71" s="4"/>
      <c r="B71" s="13" t="s">
        <v>254</v>
      </c>
      <c r="C71" s="100">
        <v>1600800000</v>
      </c>
      <c r="D71" s="101">
        <f>D72</f>
        <v>623120</v>
      </c>
      <c r="E71" s="102">
        <f t="shared" ref="E71:H71" si="21">E72</f>
        <v>623120</v>
      </c>
      <c r="F71" s="102">
        <f t="shared" si="21"/>
        <v>623120</v>
      </c>
      <c r="G71" s="94">
        <f t="shared" ref="G71:G101" si="22">(F71/D71)*100</f>
        <v>100</v>
      </c>
      <c r="H71" s="102">
        <f t="shared" si="21"/>
        <v>623120</v>
      </c>
      <c r="I71" s="94">
        <f t="shared" si="20"/>
        <v>100</v>
      </c>
    </row>
    <row r="72" spans="1:9" outlineLevel="6" x14ac:dyDescent="0.25">
      <c r="A72" s="4"/>
      <c r="B72" s="14" t="s">
        <v>83</v>
      </c>
      <c r="C72" s="12">
        <v>1600824303</v>
      </c>
      <c r="D72" s="35">
        <v>623120</v>
      </c>
      <c r="E72" s="36">
        <v>623120</v>
      </c>
      <c r="F72" s="66">
        <v>623120</v>
      </c>
      <c r="G72" s="67">
        <f t="shared" si="22"/>
        <v>100</v>
      </c>
      <c r="H72" s="68">
        <v>623120</v>
      </c>
      <c r="I72" s="67">
        <f t="shared" si="20"/>
        <v>100</v>
      </c>
    </row>
    <row r="73" spans="1:9" ht="26.25" customHeight="1" outlineLevel="6" x14ac:dyDescent="0.25">
      <c r="A73" s="4"/>
      <c r="B73" s="13" t="s">
        <v>255</v>
      </c>
      <c r="C73" s="100">
        <v>1600900000</v>
      </c>
      <c r="D73" s="101">
        <f>D74</f>
        <v>217000</v>
      </c>
      <c r="E73" s="102">
        <f t="shared" ref="E73:H73" si="23">E74</f>
        <v>217000</v>
      </c>
      <c r="F73" s="102">
        <f t="shared" si="23"/>
        <v>217000</v>
      </c>
      <c r="G73" s="94">
        <f t="shared" si="22"/>
        <v>100</v>
      </c>
      <c r="H73" s="102">
        <f t="shared" si="23"/>
        <v>217000</v>
      </c>
      <c r="I73" s="94">
        <f t="shared" si="20"/>
        <v>100</v>
      </c>
    </row>
    <row r="74" spans="1:9" outlineLevel="6" x14ac:dyDescent="0.25">
      <c r="A74" s="4"/>
      <c r="B74" s="14" t="s">
        <v>232</v>
      </c>
      <c r="C74" s="12">
        <v>1600924302</v>
      </c>
      <c r="D74" s="35">
        <v>217000</v>
      </c>
      <c r="E74" s="36">
        <v>217000</v>
      </c>
      <c r="F74" s="66">
        <v>217000</v>
      </c>
      <c r="G74" s="67">
        <f t="shared" si="22"/>
        <v>100</v>
      </c>
      <c r="H74" s="68">
        <v>217000</v>
      </c>
      <c r="I74" s="67">
        <f t="shared" si="20"/>
        <v>100</v>
      </c>
    </row>
    <row r="75" spans="1:9" outlineLevel="6" x14ac:dyDescent="0.25">
      <c r="A75" s="4"/>
      <c r="B75" s="15" t="s">
        <v>198</v>
      </c>
      <c r="C75" s="12">
        <v>1601000000</v>
      </c>
      <c r="D75" s="35">
        <f>D76</f>
        <v>400000</v>
      </c>
      <c r="E75" s="36">
        <f>E76</f>
        <v>400000</v>
      </c>
      <c r="F75" s="36">
        <f t="shared" ref="F75:H75" si="24">F76</f>
        <v>400000</v>
      </c>
      <c r="G75" s="67">
        <f t="shared" si="22"/>
        <v>100</v>
      </c>
      <c r="H75" s="36">
        <f t="shared" si="24"/>
        <v>400000</v>
      </c>
      <c r="I75" s="67">
        <f t="shared" si="20"/>
        <v>100</v>
      </c>
    </row>
    <row r="76" spans="1:9" outlineLevel="6" x14ac:dyDescent="0.25">
      <c r="A76" s="4"/>
      <c r="B76" s="15" t="s">
        <v>231</v>
      </c>
      <c r="C76" s="12">
        <v>1601024303</v>
      </c>
      <c r="D76" s="35">
        <v>400000</v>
      </c>
      <c r="E76" s="36">
        <v>400000</v>
      </c>
      <c r="F76" s="66">
        <v>400000</v>
      </c>
      <c r="G76" s="67">
        <f t="shared" si="22"/>
        <v>100</v>
      </c>
      <c r="H76" s="68">
        <v>400000</v>
      </c>
      <c r="I76" s="67">
        <f t="shared" si="20"/>
        <v>100</v>
      </c>
    </row>
    <row r="77" spans="1:9" ht="30.6" customHeight="1" outlineLevel="7" x14ac:dyDescent="0.25">
      <c r="A77" s="4">
        <v>4</v>
      </c>
      <c r="B77" s="96" t="s">
        <v>42</v>
      </c>
      <c r="C77" s="97">
        <v>1700000000</v>
      </c>
      <c r="D77" s="98">
        <f>D78+D80+D82+D95+D98</f>
        <v>8556170.9600000009</v>
      </c>
      <c r="E77" s="98">
        <f t="shared" ref="E77:H77" si="25">E78+E80+E82+E95+E98</f>
        <v>5349185.13</v>
      </c>
      <c r="F77" s="98">
        <f t="shared" si="25"/>
        <v>8380415.9800000004</v>
      </c>
      <c r="G77" s="88">
        <f t="shared" si="22"/>
        <v>97.945868767446882</v>
      </c>
      <c r="H77" s="98">
        <f t="shared" si="25"/>
        <v>5173430.1500000004</v>
      </c>
      <c r="I77" s="88">
        <f t="shared" si="20"/>
        <v>96.714359743985909</v>
      </c>
    </row>
    <row r="78" spans="1:9" outlineLevel="2" x14ac:dyDescent="0.25">
      <c r="A78" s="4"/>
      <c r="B78" s="13" t="s">
        <v>124</v>
      </c>
      <c r="C78" s="100">
        <v>1700100000</v>
      </c>
      <c r="D78" s="101">
        <f>D79</f>
        <v>800000</v>
      </c>
      <c r="E78" s="102">
        <f t="shared" ref="E78:H78" si="26">E79</f>
        <v>800000</v>
      </c>
      <c r="F78" s="102">
        <f t="shared" si="26"/>
        <v>654973.03</v>
      </c>
      <c r="G78" s="94">
        <f t="shared" si="22"/>
        <v>81.871628749999999</v>
      </c>
      <c r="H78" s="102">
        <f t="shared" si="26"/>
        <v>654973.03</v>
      </c>
      <c r="I78" s="94">
        <f t="shared" si="20"/>
        <v>81.871628749999999</v>
      </c>
    </row>
    <row r="79" spans="1:9" outlineLevel="3" x14ac:dyDescent="0.25">
      <c r="A79" s="4"/>
      <c r="B79" s="14" t="s">
        <v>43</v>
      </c>
      <c r="C79" s="18">
        <v>1700105031</v>
      </c>
      <c r="D79" s="60">
        <v>800000</v>
      </c>
      <c r="E79" s="61">
        <v>800000</v>
      </c>
      <c r="F79" s="66">
        <v>654973.03</v>
      </c>
      <c r="G79" s="67">
        <f t="shared" si="22"/>
        <v>81.871628749999999</v>
      </c>
      <c r="H79" s="68">
        <v>654973.03</v>
      </c>
      <c r="I79" s="67">
        <f t="shared" si="20"/>
        <v>81.871628749999999</v>
      </c>
    </row>
    <row r="80" spans="1:9" ht="27" outlineLevel="4" x14ac:dyDescent="0.25">
      <c r="A80" s="4"/>
      <c r="B80" s="19" t="s">
        <v>125</v>
      </c>
      <c r="C80" s="107" t="s">
        <v>63</v>
      </c>
      <c r="D80" s="105">
        <f>D81</f>
        <v>4343157.96</v>
      </c>
      <c r="E80" s="106">
        <f t="shared" ref="E80:H80" si="27">E81</f>
        <v>4343157.96</v>
      </c>
      <c r="F80" s="106">
        <f t="shared" si="27"/>
        <v>4312429.95</v>
      </c>
      <c r="G80" s="94">
        <f t="shared" si="22"/>
        <v>99.292496144901904</v>
      </c>
      <c r="H80" s="106">
        <f t="shared" si="27"/>
        <v>4312429.95</v>
      </c>
      <c r="I80" s="94">
        <f t="shared" si="20"/>
        <v>99.292496144901904</v>
      </c>
    </row>
    <row r="81" spans="1:9" outlineLevel="5" x14ac:dyDescent="0.25">
      <c r="A81" s="4"/>
      <c r="B81" s="14" t="s">
        <v>44</v>
      </c>
      <c r="C81" s="20">
        <v>1700205032</v>
      </c>
      <c r="D81" s="62">
        <v>4343157.96</v>
      </c>
      <c r="E81" s="63">
        <v>4343157.96</v>
      </c>
      <c r="F81" s="63">
        <v>4312429.95</v>
      </c>
      <c r="G81" s="67">
        <f t="shared" si="22"/>
        <v>99.292496144901904</v>
      </c>
      <c r="H81" s="63">
        <v>4312429.95</v>
      </c>
      <c r="I81" s="67">
        <f t="shared" si="20"/>
        <v>99.292496144901904</v>
      </c>
    </row>
    <row r="82" spans="1:9" ht="27" outlineLevel="5" x14ac:dyDescent="0.25">
      <c r="A82" s="4"/>
      <c r="B82" s="13" t="s">
        <v>126</v>
      </c>
      <c r="C82" s="108">
        <v>1700300000</v>
      </c>
      <c r="D82" s="104">
        <f>SUM(D83:D94)</f>
        <v>1881321</v>
      </c>
      <c r="E82" s="109">
        <f>SUM(E83:E94)</f>
        <v>62781.04</v>
      </c>
      <c r="F82" s="109">
        <f t="shared" ref="F82:H82" si="28">SUM(F83:F94)</f>
        <v>1881321</v>
      </c>
      <c r="G82" s="94">
        <f t="shared" si="22"/>
        <v>100</v>
      </c>
      <c r="H82" s="109">
        <f t="shared" si="28"/>
        <v>62781.04</v>
      </c>
      <c r="I82" s="94">
        <f t="shared" si="20"/>
        <v>100</v>
      </c>
    </row>
    <row r="83" spans="1:9" ht="38.25" outlineLevel="5" x14ac:dyDescent="0.25">
      <c r="A83" s="4"/>
      <c r="B83" s="14" t="s">
        <v>95</v>
      </c>
      <c r="C83" s="21">
        <v>1700392610</v>
      </c>
      <c r="D83" s="23">
        <v>319098.96000000002</v>
      </c>
      <c r="E83" s="52">
        <v>0</v>
      </c>
      <c r="F83" s="66">
        <v>319098.96000000002</v>
      </c>
      <c r="G83" s="67">
        <f t="shared" si="22"/>
        <v>100</v>
      </c>
      <c r="H83" s="68"/>
      <c r="I83" s="67">
        <v>0</v>
      </c>
    </row>
    <row r="84" spans="1:9" ht="25.5" outlineLevel="5" x14ac:dyDescent="0.25">
      <c r="A84" s="4"/>
      <c r="B84" s="14" t="s">
        <v>96</v>
      </c>
      <c r="C84" s="21" t="s">
        <v>64</v>
      </c>
      <c r="D84" s="23">
        <v>9869.0400000000009</v>
      </c>
      <c r="E84" s="52">
        <v>9869.0400000000009</v>
      </c>
      <c r="F84" s="66">
        <v>9869.0400000000009</v>
      </c>
      <c r="G84" s="67">
        <f t="shared" si="22"/>
        <v>100</v>
      </c>
      <c r="H84" s="68">
        <v>9869.0400000000009</v>
      </c>
      <c r="I84" s="67">
        <f t="shared" si="20"/>
        <v>100</v>
      </c>
    </row>
    <row r="85" spans="1:9" ht="38.25" outlineLevel="5" x14ac:dyDescent="0.25">
      <c r="A85" s="4"/>
      <c r="B85" s="14" t="s">
        <v>94</v>
      </c>
      <c r="C85" s="21">
        <v>1700392611</v>
      </c>
      <c r="D85" s="23">
        <v>120073.39</v>
      </c>
      <c r="E85" s="52">
        <v>0</v>
      </c>
      <c r="F85" s="66">
        <v>120073.39</v>
      </c>
      <c r="G85" s="67">
        <f t="shared" si="22"/>
        <v>100</v>
      </c>
      <c r="H85" s="68"/>
      <c r="I85" s="67">
        <v>0</v>
      </c>
    </row>
    <row r="86" spans="1:9" ht="25.5" outlineLevel="5" x14ac:dyDescent="0.25">
      <c r="A86" s="4"/>
      <c r="B86" s="14" t="s">
        <v>150</v>
      </c>
      <c r="C86" s="21" t="s">
        <v>65</v>
      </c>
      <c r="D86" s="23">
        <v>5589.61</v>
      </c>
      <c r="E86" s="52">
        <v>5589.61</v>
      </c>
      <c r="F86" s="66">
        <v>5589.61</v>
      </c>
      <c r="G86" s="67">
        <f t="shared" si="22"/>
        <v>100</v>
      </c>
      <c r="H86" s="68">
        <v>5589.61</v>
      </c>
      <c r="I86" s="67">
        <f t="shared" si="20"/>
        <v>100</v>
      </c>
    </row>
    <row r="87" spans="1:9" ht="38.25" outlineLevel="5" x14ac:dyDescent="0.25">
      <c r="A87" s="4"/>
      <c r="B87" s="22" t="s">
        <v>97</v>
      </c>
      <c r="C87" s="21">
        <v>1700392612</v>
      </c>
      <c r="D87" s="23">
        <v>120073.39</v>
      </c>
      <c r="E87" s="52">
        <v>0</v>
      </c>
      <c r="F87" s="66">
        <v>120073.39</v>
      </c>
      <c r="G87" s="67">
        <f t="shared" si="22"/>
        <v>100</v>
      </c>
      <c r="H87" s="68"/>
      <c r="I87" s="67">
        <v>0</v>
      </c>
    </row>
    <row r="88" spans="1:9" ht="25.5" outlineLevel="5" x14ac:dyDescent="0.25">
      <c r="A88" s="4"/>
      <c r="B88" s="14" t="s">
        <v>98</v>
      </c>
      <c r="C88" s="21" t="s">
        <v>66</v>
      </c>
      <c r="D88" s="23">
        <v>5589.61</v>
      </c>
      <c r="E88" s="52">
        <v>5589.61</v>
      </c>
      <c r="F88" s="66">
        <v>5589.61</v>
      </c>
      <c r="G88" s="67">
        <f t="shared" si="22"/>
        <v>100</v>
      </c>
      <c r="H88" s="68">
        <v>5589.61</v>
      </c>
      <c r="I88" s="67">
        <f t="shared" si="20"/>
        <v>100</v>
      </c>
    </row>
    <row r="89" spans="1:9" ht="38.25" outlineLevel="5" x14ac:dyDescent="0.25">
      <c r="A89" s="4"/>
      <c r="B89" s="14" t="s">
        <v>249</v>
      </c>
      <c r="C89" s="21">
        <v>1700392613</v>
      </c>
      <c r="D89" s="23">
        <v>178397.03</v>
      </c>
      <c r="E89" s="52">
        <v>0</v>
      </c>
      <c r="F89" s="66">
        <v>178397.03</v>
      </c>
      <c r="G89" s="67">
        <f t="shared" si="22"/>
        <v>100</v>
      </c>
      <c r="H89" s="68"/>
      <c r="I89" s="67">
        <v>0</v>
      </c>
    </row>
    <row r="90" spans="1:9" ht="25.5" outlineLevel="5" x14ac:dyDescent="0.25">
      <c r="A90" s="4"/>
      <c r="B90" s="14" t="s">
        <v>248</v>
      </c>
      <c r="C90" s="21" t="s">
        <v>67</v>
      </c>
      <c r="D90" s="23">
        <v>8302.9699999999993</v>
      </c>
      <c r="E90" s="52">
        <v>8302.9699999999993</v>
      </c>
      <c r="F90" s="66">
        <v>8302.9699999999993</v>
      </c>
      <c r="G90" s="67">
        <f t="shared" si="22"/>
        <v>100</v>
      </c>
      <c r="H90" s="68">
        <v>8302.9699999999993</v>
      </c>
      <c r="I90" s="67">
        <f t="shared" si="20"/>
        <v>100</v>
      </c>
    </row>
    <row r="91" spans="1:9" ht="38.25" outlineLevel="5" x14ac:dyDescent="0.25">
      <c r="A91" s="4"/>
      <c r="B91" s="14" t="s">
        <v>99</v>
      </c>
      <c r="C91" s="21">
        <v>1700392618</v>
      </c>
      <c r="D91" s="23">
        <v>587284.56000000006</v>
      </c>
      <c r="E91" s="50">
        <v>0</v>
      </c>
      <c r="F91" s="66">
        <v>587284.56000000006</v>
      </c>
      <c r="G91" s="67">
        <f t="shared" si="22"/>
        <v>100</v>
      </c>
      <c r="H91" s="68"/>
      <c r="I91" s="67">
        <v>0</v>
      </c>
    </row>
    <row r="92" spans="1:9" ht="25.5" outlineLevel="5" x14ac:dyDescent="0.25">
      <c r="A92" s="4"/>
      <c r="B92" s="14" t="s">
        <v>100</v>
      </c>
      <c r="C92" s="21" t="s">
        <v>68</v>
      </c>
      <c r="D92" s="24">
        <v>18163.439999999999</v>
      </c>
      <c r="E92" s="51">
        <v>18163.439999999999</v>
      </c>
      <c r="F92" s="66">
        <v>18163.439999999999</v>
      </c>
      <c r="G92" s="67">
        <f t="shared" si="22"/>
        <v>100</v>
      </c>
      <c r="H92" s="68">
        <v>18163.439999999999</v>
      </c>
      <c r="I92" s="67">
        <f t="shared" si="20"/>
        <v>100</v>
      </c>
    </row>
    <row r="93" spans="1:9" ht="38.25" outlineLevel="5" x14ac:dyDescent="0.25">
      <c r="A93" s="4"/>
      <c r="B93" s="14" t="s">
        <v>101</v>
      </c>
      <c r="C93" s="21" t="s">
        <v>84</v>
      </c>
      <c r="D93" s="24">
        <v>493612.63</v>
      </c>
      <c r="E93" s="51">
        <v>0</v>
      </c>
      <c r="F93" s="66">
        <v>493612.63</v>
      </c>
      <c r="G93" s="67">
        <f t="shared" si="22"/>
        <v>100</v>
      </c>
      <c r="H93" s="68"/>
      <c r="I93" s="67">
        <v>0</v>
      </c>
    </row>
    <row r="94" spans="1:9" ht="25.5" outlineLevel="5" x14ac:dyDescent="0.25">
      <c r="A94" s="4"/>
      <c r="B94" s="14" t="s">
        <v>102</v>
      </c>
      <c r="C94" s="21" t="s">
        <v>85</v>
      </c>
      <c r="D94" s="24">
        <v>15266.37</v>
      </c>
      <c r="E94" s="51">
        <v>15266.37</v>
      </c>
      <c r="F94" s="66">
        <v>15266.37</v>
      </c>
      <c r="G94" s="67">
        <f t="shared" si="22"/>
        <v>100</v>
      </c>
      <c r="H94" s="68">
        <v>15266.37</v>
      </c>
      <c r="I94" s="67">
        <f t="shared" si="20"/>
        <v>100</v>
      </c>
    </row>
    <row r="95" spans="1:9" outlineLevel="5" x14ac:dyDescent="0.25">
      <c r="A95" s="4"/>
      <c r="B95" s="13" t="s">
        <v>127</v>
      </c>
      <c r="C95" s="108">
        <v>1700400000</v>
      </c>
      <c r="D95" s="104">
        <f>SUM(D96:D97)</f>
        <v>1453692</v>
      </c>
      <c r="E95" s="109">
        <f>SUM(E96:E97)</f>
        <v>65246.13</v>
      </c>
      <c r="F95" s="109">
        <f t="shared" ref="F95:H95" si="29">SUM(F96:F97)</f>
        <v>1453692</v>
      </c>
      <c r="G95" s="94">
        <f t="shared" si="22"/>
        <v>100</v>
      </c>
      <c r="H95" s="109">
        <f t="shared" si="29"/>
        <v>65246.13</v>
      </c>
      <c r="I95" s="94">
        <f t="shared" si="20"/>
        <v>100</v>
      </c>
    </row>
    <row r="96" spans="1:9" ht="38.25" outlineLevel="5" x14ac:dyDescent="0.25">
      <c r="A96" s="4"/>
      <c r="B96" s="14" t="s">
        <v>103</v>
      </c>
      <c r="C96" s="21">
        <v>1700492622</v>
      </c>
      <c r="D96" s="23">
        <v>1388445.87</v>
      </c>
      <c r="E96" s="52">
        <v>0</v>
      </c>
      <c r="F96" s="66">
        <v>1388445.87</v>
      </c>
      <c r="G96" s="67">
        <f t="shared" si="22"/>
        <v>100</v>
      </c>
      <c r="H96" s="68"/>
      <c r="I96" s="67">
        <v>0</v>
      </c>
    </row>
    <row r="97" spans="1:9" ht="25.5" outlineLevel="5" x14ac:dyDescent="0.25">
      <c r="A97" s="4"/>
      <c r="B97" s="14" t="s">
        <v>235</v>
      </c>
      <c r="C97" s="21" t="s">
        <v>69</v>
      </c>
      <c r="D97" s="23">
        <v>65246.13</v>
      </c>
      <c r="E97" s="52">
        <v>65246.13</v>
      </c>
      <c r="F97" s="66">
        <v>65246.13</v>
      </c>
      <c r="G97" s="67">
        <f t="shared" si="22"/>
        <v>100</v>
      </c>
      <c r="H97" s="68">
        <v>65246.13</v>
      </c>
      <c r="I97" s="67">
        <f t="shared" si="20"/>
        <v>100</v>
      </c>
    </row>
    <row r="98" spans="1:9" ht="25.5" customHeight="1" outlineLevel="5" x14ac:dyDescent="0.25">
      <c r="A98" s="4"/>
      <c r="B98" s="25" t="s">
        <v>86</v>
      </c>
      <c r="C98" s="110">
        <v>1700600000</v>
      </c>
      <c r="D98" s="104">
        <f>D99</f>
        <v>78000</v>
      </c>
      <c r="E98" s="109">
        <f t="shared" ref="E98:H98" si="30">E99</f>
        <v>78000</v>
      </c>
      <c r="F98" s="109">
        <f t="shared" si="30"/>
        <v>78000</v>
      </c>
      <c r="G98" s="94">
        <f t="shared" si="22"/>
        <v>100</v>
      </c>
      <c r="H98" s="109">
        <f t="shared" si="30"/>
        <v>78000</v>
      </c>
      <c r="I98" s="94">
        <f t="shared" si="20"/>
        <v>100</v>
      </c>
    </row>
    <row r="99" spans="1:9" ht="27" customHeight="1" outlineLevel="5" x14ac:dyDescent="0.25">
      <c r="A99" s="4"/>
      <c r="B99" s="27" t="s">
        <v>87</v>
      </c>
      <c r="C99" s="26">
        <v>1700605033</v>
      </c>
      <c r="D99" s="23">
        <v>78000</v>
      </c>
      <c r="E99" s="50">
        <v>78000</v>
      </c>
      <c r="F99" s="66">
        <v>78000</v>
      </c>
      <c r="G99" s="67">
        <f t="shared" si="22"/>
        <v>100</v>
      </c>
      <c r="H99" s="68">
        <v>78000</v>
      </c>
      <c r="I99" s="67">
        <f t="shared" si="20"/>
        <v>100</v>
      </c>
    </row>
    <row r="100" spans="1:9" ht="30" customHeight="1" outlineLevel="6" x14ac:dyDescent="0.25">
      <c r="A100" s="4">
        <v>5</v>
      </c>
      <c r="B100" s="111" t="s">
        <v>45</v>
      </c>
      <c r="C100" s="112">
        <v>1800000000</v>
      </c>
      <c r="D100" s="113">
        <f>D101+D103</f>
        <v>500000</v>
      </c>
      <c r="E100" s="114">
        <f>E101+E103</f>
        <v>500000</v>
      </c>
      <c r="F100" s="114">
        <f t="shared" ref="F100:H100" si="31">F101+F103</f>
        <v>493465.30000000005</v>
      </c>
      <c r="G100" s="88">
        <f t="shared" si="22"/>
        <v>98.693060000000017</v>
      </c>
      <c r="H100" s="114">
        <f t="shared" si="31"/>
        <v>493465.30000000005</v>
      </c>
      <c r="I100" s="88">
        <f t="shared" si="20"/>
        <v>98.693060000000017</v>
      </c>
    </row>
    <row r="101" spans="1:9" outlineLevel="7" x14ac:dyDescent="0.25">
      <c r="A101" s="4"/>
      <c r="B101" s="13" t="s">
        <v>128</v>
      </c>
      <c r="C101" s="100">
        <v>1800100000</v>
      </c>
      <c r="D101" s="101">
        <f>D102</f>
        <v>306919</v>
      </c>
      <c r="E101" s="102">
        <f t="shared" ref="E101:H101" si="32">E102</f>
        <v>306919</v>
      </c>
      <c r="F101" s="102">
        <f t="shared" si="32"/>
        <v>305384.40000000002</v>
      </c>
      <c r="G101" s="94">
        <f t="shared" si="22"/>
        <v>99.499998370905686</v>
      </c>
      <c r="H101" s="102">
        <f t="shared" si="32"/>
        <v>305384.40000000002</v>
      </c>
      <c r="I101" s="94">
        <f t="shared" si="20"/>
        <v>99.499998370905686</v>
      </c>
    </row>
    <row r="102" spans="1:9" ht="25.5" outlineLevel="2" x14ac:dyDescent="0.25">
      <c r="A102" s="4"/>
      <c r="B102" s="14" t="s">
        <v>104</v>
      </c>
      <c r="C102" s="12">
        <v>1800106022</v>
      </c>
      <c r="D102" s="35">
        <v>306919</v>
      </c>
      <c r="E102" s="36">
        <v>306919</v>
      </c>
      <c r="F102" s="66">
        <v>305384.40000000002</v>
      </c>
      <c r="G102" s="67">
        <f t="shared" ref="G102:G103" si="33">(F102/D102)*100</f>
        <v>99.499998370905686</v>
      </c>
      <c r="H102" s="68">
        <v>305384.40000000002</v>
      </c>
      <c r="I102" s="67">
        <f t="shared" ref="I102:I154" si="34">(H102/E102)*100</f>
        <v>99.499998370905686</v>
      </c>
    </row>
    <row r="103" spans="1:9" outlineLevel="2" x14ac:dyDescent="0.25">
      <c r="A103" s="4"/>
      <c r="B103" s="13" t="s">
        <v>233</v>
      </c>
      <c r="C103" s="100">
        <v>1800200000</v>
      </c>
      <c r="D103" s="101">
        <f>D104</f>
        <v>193081</v>
      </c>
      <c r="E103" s="102">
        <f>E104</f>
        <v>193081</v>
      </c>
      <c r="F103" s="102">
        <f t="shared" ref="F103:H103" si="35">F104</f>
        <v>188080.9</v>
      </c>
      <c r="G103" s="94">
        <f t="shared" si="33"/>
        <v>97.410361454519091</v>
      </c>
      <c r="H103" s="102">
        <f t="shared" si="35"/>
        <v>188080.9</v>
      </c>
      <c r="I103" s="94">
        <f t="shared" si="34"/>
        <v>97.410361454519091</v>
      </c>
    </row>
    <row r="104" spans="1:9" outlineLevel="2" x14ac:dyDescent="0.25">
      <c r="A104" s="4"/>
      <c r="B104" s="14" t="s">
        <v>234</v>
      </c>
      <c r="C104" s="12">
        <v>1800206023</v>
      </c>
      <c r="D104" s="35">
        <v>193081</v>
      </c>
      <c r="E104" s="36">
        <f>D104</f>
        <v>193081</v>
      </c>
      <c r="F104" s="66">
        <v>188080.9</v>
      </c>
      <c r="G104" s="67">
        <f t="shared" ref="G104:G155" si="36">(F104/D104)*100</f>
        <v>97.410361454519091</v>
      </c>
      <c r="H104" s="68">
        <v>188080.9</v>
      </c>
      <c r="I104" s="67">
        <f t="shared" si="34"/>
        <v>97.410361454519091</v>
      </c>
    </row>
    <row r="105" spans="1:9" ht="25.5" outlineLevel="3" x14ac:dyDescent="0.25">
      <c r="A105" s="4">
        <v>6</v>
      </c>
      <c r="B105" s="96" t="s">
        <v>46</v>
      </c>
      <c r="C105" s="97">
        <v>1900000000</v>
      </c>
      <c r="D105" s="98">
        <f>D106</f>
        <v>4246742.47</v>
      </c>
      <c r="E105" s="99">
        <f t="shared" ref="E105:H105" si="37">E106</f>
        <v>127402.27</v>
      </c>
      <c r="F105" s="99">
        <f t="shared" si="37"/>
        <v>4246742.47</v>
      </c>
      <c r="G105" s="88">
        <f t="shared" si="36"/>
        <v>100</v>
      </c>
      <c r="H105" s="99">
        <f t="shared" si="37"/>
        <v>127402.27</v>
      </c>
      <c r="I105" s="88">
        <f t="shared" si="34"/>
        <v>100</v>
      </c>
    </row>
    <row r="106" spans="1:9" ht="40.5" customHeight="1" outlineLevel="4" x14ac:dyDescent="0.25">
      <c r="A106" s="4"/>
      <c r="B106" s="13" t="s">
        <v>129</v>
      </c>
      <c r="C106" s="100">
        <v>1900100000</v>
      </c>
      <c r="D106" s="101">
        <f>D107+D108</f>
        <v>4246742.47</v>
      </c>
      <c r="E106" s="102">
        <f t="shared" ref="E106:H106" si="38">E107+E108</f>
        <v>127402.27</v>
      </c>
      <c r="F106" s="102">
        <f t="shared" si="38"/>
        <v>4246742.47</v>
      </c>
      <c r="G106" s="94">
        <f t="shared" si="36"/>
        <v>100</v>
      </c>
      <c r="H106" s="102">
        <f t="shared" si="38"/>
        <v>127402.27</v>
      </c>
      <c r="I106" s="94">
        <f t="shared" si="34"/>
        <v>100</v>
      </c>
    </row>
    <row r="107" spans="1:9" ht="38.25" outlineLevel="5" x14ac:dyDescent="0.25">
      <c r="A107" s="4"/>
      <c r="B107" s="14" t="s">
        <v>105</v>
      </c>
      <c r="C107" s="12">
        <v>1900192620</v>
      </c>
      <c r="D107" s="35">
        <v>4119340.2</v>
      </c>
      <c r="E107" s="36">
        <v>0</v>
      </c>
      <c r="F107" s="66">
        <v>4119340.2</v>
      </c>
      <c r="G107" s="67">
        <f t="shared" si="36"/>
        <v>100</v>
      </c>
      <c r="H107" s="78">
        <v>0</v>
      </c>
      <c r="I107" s="67">
        <v>0</v>
      </c>
    </row>
    <row r="108" spans="1:9" ht="38.25" outlineLevel="6" x14ac:dyDescent="0.25">
      <c r="A108" s="4"/>
      <c r="B108" s="14" t="s">
        <v>47</v>
      </c>
      <c r="C108" s="12" t="s">
        <v>48</v>
      </c>
      <c r="D108" s="35">
        <v>127402.27</v>
      </c>
      <c r="E108" s="36">
        <v>127402.27</v>
      </c>
      <c r="F108" s="66">
        <v>127402.27</v>
      </c>
      <c r="G108" s="67">
        <f t="shared" si="36"/>
        <v>100</v>
      </c>
      <c r="H108" s="68">
        <v>127402.27</v>
      </c>
      <c r="I108" s="67">
        <f t="shared" si="34"/>
        <v>100</v>
      </c>
    </row>
    <row r="109" spans="1:9" ht="25.5" outlineLevel="6" x14ac:dyDescent="0.25">
      <c r="A109" s="4">
        <v>7</v>
      </c>
      <c r="B109" s="96" t="s">
        <v>59</v>
      </c>
      <c r="C109" s="115">
        <v>2000000000</v>
      </c>
      <c r="D109" s="98">
        <f>D110+D114</f>
        <v>5116098.6500000004</v>
      </c>
      <c r="E109" s="99">
        <f t="shared" ref="E109" si="39">E110+E114</f>
        <v>2149720.65</v>
      </c>
      <c r="F109" s="116">
        <f>F110+F114</f>
        <v>5031486.6500000004</v>
      </c>
      <c r="G109" s="88">
        <f t="shared" si="36"/>
        <v>98.346161679270978</v>
      </c>
      <c r="H109" s="117">
        <f>H110+H114</f>
        <v>2065108.6600000001</v>
      </c>
      <c r="I109" s="88">
        <f t="shared" si="34"/>
        <v>96.06404720538923</v>
      </c>
    </row>
    <row r="110" spans="1:9" ht="40.5" outlineLevel="6" x14ac:dyDescent="0.25">
      <c r="A110" s="4"/>
      <c r="B110" s="13" t="s">
        <v>256</v>
      </c>
      <c r="C110" s="110">
        <v>2000100000</v>
      </c>
      <c r="D110" s="101">
        <f>D111+D113+D112</f>
        <v>1393500</v>
      </c>
      <c r="E110" s="102">
        <f>E111+E113+E112</f>
        <v>1393500</v>
      </c>
      <c r="F110" s="119">
        <f>F111+F112+F113</f>
        <v>1329408</v>
      </c>
      <c r="G110" s="94">
        <f t="shared" si="36"/>
        <v>95.400645855758881</v>
      </c>
      <c r="H110" s="120">
        <f>H111+H112+H113</f>
        <v>1329408</v>
      </c>
      <c r="I110" s="94">
        <f t="shared" si="34"/>
        <v>95.400645855758881</v>
      </c>
    </row>
    <row r="111" spans="1:9" ht="40.5" customHeight="1" outlineLevel="6" x14ac:dyDescent="0.25">
      <c r="A111" s="4"/>
      <c r="B111" s="14" t="s">
        <v>204</v>
      </c>
      <c r="C111" s="26">
        <v>2000100001</v>
      </c>
      <c r="D111" s="35">
        <v>793500</v>
      </c>
      <c r="E111" s="36">
        <v>793500</v>
      </c>
      <c r="F111" s="66">
        <v>793500</v>
      </c>
      <c r="G111" s="67">
        <f t="shared" si="36"/>
        <v>100</v>
      </c>
      <c r="H111" s="68">
        <v>793500</v>
      </c>
      <c r="I111" s="67">
        <f t="shared" si="34"/>
        <v>100</v>
      </c>
    </row>
    <row r="112" spans="1:9" ht="29.25" customHeight="1" outlineLevel="6" x14ac:dyDescent="0.25">
      <c r="A112" s="4"/>
      <c r="B112" s="14" t="s">
        <v>276</v>
      </c>
      <c r="C112" s="28">
        <v>2000100999</v>
      </c>
      <c r="D112" s="35">
        <v>100000</v>
      </c>
      <c r="E112" s="36">
        <v>100000</v>
      </c>
      <c r="F112" s="66">
        <v>100000</v>
      </c>
      <c r="G112" s="67">
        <f t="shared" si="36"/>
        <v>100</v>
      </c>
      <c r="H112" s="68">
        <v>100000</v>
      </c>
      <c r="I112" s="67">
        <f t="shared" si="34"/>
        <v>100</v>
      </c>
    </row>
    <row r="113" spans="1:9" ht="27.75" customHeight="1" outlineLevel="6" x14ac:dyDescent="0.25">
      <c r="A113" s="4"/>
      <c r="B113" s="15" t="s">
        <v>237</v>
      </c>
      <c r="C113" s="29">
        <v>2000112196</v>
      </c>
      <c r="D113" s="35">
        <v>500000</v>
      </c>
      <c r="E113" s="36">
        <v>500000</v>
      </c>
      <c r="F113" s="66">
        <v>435908</v>
      </c>
      <c r="G113" s="67">
        <f t="shared" si="36"/>
        <v>87.181600000000003</v>
      </c>
      <c r="H113" s="68">
        <v>435908</v>
      </c>
      <c r="I113" s="67">
        <f t="shared" si="34"/>
        <v>87.181600000000003</v>
      </c>
    </row>
    <row r="114" spans="1:9" ht="27" outlineLevel="6" x14ac:dyDescent="0.25">
      <c r="A114" s="4"/>
      <c r="B114" s="13" t="s">
        <v>130</v>
      </c>
      <c r="C114" s="100" t="s">
        <v>60</v>
      </c>
      <c r="D114" s="101">
        <f>D115+D117+D116</f>
        <v>3722598.65</v>
      </c>
      <c r="E114" s="101">
        <f t="shared" ref="E114" si="40">E115+E117+E116</f>
        <v>756220.65</v>
      </c>
      <c r="F114" s="101">
        <f>F115+F116+F117</f>
        <v>3702078.65</v>
      </c>
      <c r="G114" s="101">
        <f>F114/D114*100</f>
        <v>99.448772163499271</v>
      </c>
      <c r="H114" s="101">
        <f>H115+H116+H117</f>
        <v>735700.66</v>
      </c>
      <c r="I114" s="101">
        <f>H114/E114*100</f>
        <v>97.286507582145504</v>
      </c>
    </row>
    <row r="115" spans="1:9" ht="28.5" customHeight="1" outlineLevel="6" x14ac:dyDescent="0.25">
      <c r="A115" s="4"/>
      <c r="B115" s="14" t="s">
        <v>148</v>
      </c>
      <c r="C115" s="12" t="s">
        <v>61</v>
      </c>
      <c r="D115" s="35">
        <v>65000</v>
      </c>
      <c r="E115" s="36">
        <v>65000</v>
      </c>
      <c r="F115" s="66">
        <v>44480</v>
      </c>
      <c r="G115" s="67">
        <f t="shared" si="36"/>
        <v>68.430769230769229</v>
      </c>
      <c r="H115" s="68">
        <v>44480</v>
      </c>
      <c r="I115" s="67">
        <f t="shared" si="34"/>
        <v>68.430769230769229</v>
      </c>
    </row>
    <row r="116" spans="1:9" ht="38.25" customHeight="1" outlineLevel="6" x14ac:dyDescent="0.25">
      <c r="A116" s="4"/>
      <c r="B116" s="14" t="s">
        <v>257</v>
      </c>
      <c r="C116" s="12" t="s">
        <v>172</v>
      </c>
      <c r="D116" s="35">
        <v>599477</v>
      </c>
      <c r="E116" s="36">
        <v>599477</v>
      </c>
      <c r="F116" s="66">
        <v>599477</v>
      </c>
      <c r="G116" s="67">
        <f t="shared" si="36"/>
        <v>100</v>
      </c>
      <c r="H116" s="68">
        <v>599477</v>
      </c>
      <c r="I116" s="67">
        <f t="shared" si="34"/>
        <v>100</v>
      </c>
    </row>
    <row r="117" spans="1:9" ht="38.25" outlineLevel="6" x14ac:dyDescent="0.25">
      <c r="A117" s="4"/>
      <c r="B117" s="14" t="s">
        <v>149</v>
      </c>
      <c r="C117" s="12" t="s">
        <v>62</v>
      </c>
      <c r="D117" s="35">
        <v>3058121.65</v>
      </c>
      <c r="E117" s="36">
        <v>91743.65</v>
      </c>
      <c r="F117" s="66">
        <v>3058121.65</v>
      </c>
      <c r="G117" s="67">
        <f t="shared" si="36"/>
        <v>100</v>
      </c>
      <c r="H117" s="68">
        <v>91743.66</v>
      </c>
      <c r="I117" s="67">
        <f t="shared" si="34"/>
        <v>100.00001089993695</v>
      </c>
    </row>
    <row r="118" spans="1:9" ht="25.5" outlineLevel="7" x14ac:dyDescent="0.25">
      <c r="A118" s="4">
        <v>8</v>
      </c>
      <c r="B118" s="96" t="s">
        <v>50</v>
      </c>
      <c r="C118" s="97">
        <v>3300000000</v>
      </c>
      <c r="D118" s="98">
        <f>D119</f>
        <v>5258421</v>
      </c>
      <c r="E118" s="99">
        <f t="shared" ref="E118" si="41">E119</f>
        <v>1200000</v>
      </c>
      <c r="F118" s="116">
        <f>F119</f>
        <v>4745866.4400000004</v>
      </c>
      <c r="G118" s="88">
        <f t="shared" si="36"/>
        <v>90.25269068414265</v>
      </c>
      <c r="H118" s="117">
        <f>H119</f>
        <v>1083032.3</v>
      </c>
      <c r="I118" s="88">
        <f t="shared" si="34"/>
        <v>90.252691666666678</v>
      </c>
    </row>
    <row r="119" spans="1:9" ht="41.25" customHeight="1" outlineLevel="2" x14ac:dyDescent="0.25">
      <c r="A119" s="4"/>
      <c r="B119" s="13" t="s">
        <v>131</v>
      </c>
      <c r="C119" s="100">
        <v>3000100000</v>
      </c>
      <c r="D119" s="101">
        <f>D120</f>
        <v>5258421</v>
      </c>
      <c r="E119" s="102">
        <f t="shared" ref="E119" si="42">E120</f>
        <v>1200000</v>
      </c>
      <c r="F119" s="119">
        <f>F120</f>
        <v>4745866.4400000004</v>
      </c>
      <c r="G119" s="94">
        <f t="shared" si="36"/>
        <v>90.25269068414265</v>
      </c>
      <c r="H119" s="120">
        <f>H120</f>
        <v>1083032.3</v>
      </c>
      <c r="I119" s="94">
        <f t="shared" si="34"/>
        <v>90.252691666666678</v>
      </c>
    </row>
    <row r="120" spans="1:9" ht="41.25" customHeight="1" outlineLevel="3" x14ac:dyDescent="0.25">
      <c r="A120" s="4"/>
      <c r="B120" s="14" t="s">
        <v>106</v>
      </c>
      <c r="C120" s="12" t="s">
        <v>18</v>
      </c>
      <c r="D120" s="35">
        <v>5258421</v>
      </c>
      <c r="E120" s="36">
        <v>1200000</v>
      </c>
      <c r="F120" s="66">
        <v>4745866.4400000004</v>
      </c>
      <c r="G120" s="67">
        <f t="shared" si="36"/>
        <v>90.25269068414265</v>
      </c>
      <c r="H120" s="68">
        <v>1083032.3</v>
      </c>
      <c r="I120" s="67">
        <f t="shared" si="34"/>
        <v>90.252691666666678</v>
      </c>
    </row>
    <row r="121" spans="1:9" ht="40.5" customHeight="1" outlineLevel="4" x14ac:dyDescent="0.25">
      <c r="A121" s="4">
        <v>9</v>
      </c>
      <c r="B121" s="96" t="s">
        <v>37</v>
      </c>
      <c r="C121" s="97">
        <v>4000000000</v>
      </c>
      <c r="D121" s="98">
        <f>D122+D133+D148</f>
        <v>45424871.399999999</v>
      </c>
      <c r="E121" s="99">
        <f>E122+E133+E148</f>
        <v>35424871.399999999</v>
      </c>
      <c r="F121" s="99">
        <f t="shared" ref="F121:H121" si="43">F122+F133+F148</f>
        <v>42998172.359999999</v>
      </c>
      <c r="G121" s="88">
        <f t="shared" si="36"/>
        <v>94.65777455123407</v>
      </c>
      <c r="H121" s="99">
        <f t="shared" si="43"/>
        <v>32998172.359999999</v>
      </c>
      <c r="I121" s="88">
        <f t="shared" si="34"/>
        <v>93.14973084136588</v>
      </c>
    </row>
    <row r="122" spans="1:9" ht="27" outlineLevel="5" x14ac:dyDescent="0.25">
      <c r="A122" s="4"/>
      <c r="B122" s="13" t="s">
        <v>132</v>
      </c>
      <c r="C122" s="100">
        <v>4000100000</v>
      </c>
      <c r="D122" s="101">
        <f>SUM(D123:D132)</f>
        <v>16653135.039999999</v>
      </c>
      <c r="E122" s="102">
        <f>SUM(E123:E132)</f>
        <v>16653135.039999999</v>
      </c>
      <c r="F122" s="102">
        <f t="shared" ref="F122:H122" si="44">SUM(F123:F132)</f>
        <v>14505362.4</v>
      </c>
      <c r="G122" s="94">
        <f t="shared" si="36"/>
        <v>87.102893029803965</v>
      </c>
      <c r="H122" s="102">
        <f t="shared" si="44"/>
        <v>14505362.4</v>
      </c>
      <c r="I122" s="94">
        <f t="shared" si="34"/>
        <v>87.102893029803965</v>
      </c>
    </row>
    <row r="123" spans="1:9" ht="28.5" customHeight="1" outlineLevel="6" x14ac:dyDescent="0.25">
      <c r="A123" s="4"/>
      <c r="B123" s="14" t="s">
        <v>258</v>
      </c>
      <c r="C123" s="12">
        <v>4000100401</v>
      </c>
      <c r="D123" s="35">
        <v>3833588</v>
      </c>
      <c r="E123" s="36">
        <v>3833588</v>
      </c>
      <c r="F123" s="66">
        <v>3420181</v>
      </c>
      <c r="G123" s="67">
        <f t="shared" si="36"/>
        <v>89.216185985557132</v>
      </c>
      <c r="H123" s="68">
        <v>3420181</v>
      </c>
      <c r="I123" s="67">
        <f t="shared" si="34"/>
        <v>89.216185985557132</v>
      </c>
    </row>
    <row r="124" spans="1:9" ht="28.5" customHeight="1" outlineLevel="7" x14ac:dyDescent="0.25">
      <c r="A124" s="4"/>
      <c r="B124" s="14" t="s">
        <v>259</v>
      </c>
      <c r="C124" s="12">
        <v>4000100402</v>
      </c>
      <c r="D124" s="35">
        <v>1305477</v>
      </c>
      <c r="E124" s="36">
        <v>1305477</v>
      </c>
      <c r="F124" s="66">
        <v>1105476.8</v>
      </c>
      <c r="G124" s="67">
        <f t="shared" si="36"/>
        <v>84.679913931842549</v>
      </c>
      <c r="H124" s="68">
        <v>1105476.8</v>
      </c>
      <c r="I124" s="67">
        <f t="shared" si="34"/>
        <v>84.679913931842549</v>
      </c>
    </row>
    <row r="125" spans="1:9" ht="27.75" customHeight="1" outlineLevel="3" x14ac:dyDescent="0.25">
      <c r="A125" s="4"/>
      <c r="B125" s="14" t="s">
        <v>260</v>
      </c>
      <c r="C125" s="12">
        <v>4000100403</v>
      </c>
      <c r="D125" s="35">
        <v>1100000</v>
      </c>
      <c r="E125" s="36">
        <v>1100000</v>
      </c>
      <c r="F125" s="66">
        <v>900000</v>
      </c>
      <c r="G125" s="67">
        <f t="shared" si="36"/>
        <v>81.818181818181827</v>
      </c>
      <c r="H125" s="68">
        <v>900000</v>
      </c>
      <c r="I125" s="67">
        <f t="shared" si="34"/>
        <v>81.818181818181827</v>
      </c>
    </row>
    <row r="126" spans="1:9" ht="38.25" outlineLevel="4" x14ac:dyDescent="0.25">
      <c r="A126" s="4"/>
      <c r="B126" s="14" t="s">
        <v>261</v>
      </c>
      <c r="C126" s="12">
        <v>4000100404</v>
      </c>
      <c r="D126" s="35">
        <v>4882924</v>
      </c>
      <c r="E126" s="36">
        <v>4882924</v>
      </c>
      <c r="F126" s="66">
        <v>3839915</v>
      </c>
      <c r="G126" s="67">
        <f t="shared" si="36"/>
        <v>78.63966344755724</v>
      </c>
      <c r="H126" s="68">
        <v>3839915</v>
      </c>
      <c r="I126" s="67">
        <f t="shared" si="34"/>
        <v>78.63966344755724</v>
      </c>
    </row>
    <row r="127" spans="1:9" ht="38.25" customHeight="1" outlineLevel="5" x14ac:dyDescent="0.25">
      <c r="A127" s="4"/>
      <c r="B127" s="14" t="s">
        <v>262</v>
      </c>
      <c r="C127" s="12">
        <v>4000100405</v>
      </c>
      <c r="D127" s="35">
        <v>468472</v>
      </c>
      <c r="E127" s="36">
        <v>468472</v>
      </c>
      <c r="F127" s="66">
        <v>468407.6</v>
      </c>
      <c r="G127" s="67">
        <f t="shared" si="36"/>
        <v>99.986253180552936</v>
      </c>
      <c r="H127" s="68">
        <v>468407.6</v>
      </c>
      <c r="I127" s="67">
        <f t="shared" si="34"/>
        <v>99.986253180552936</v>
      </c>
    </row>
    <row r="128" spans="1:9" ht="38.25" outlineLevel="6" x14ac:dyDescent="0.25">
      <c r="A128" s="4"/>
      <c r="B128" s="14" t="s">
        <v>107</v>
      </c>
      <c r="C128" s="12">
        <v>4000100406</v>
      </c>
      <c r="D128" s="35">
        <v>1319370</v>
      </c>
      <c r="E128" s="36">
        <v>1319370</v>
      </c>
      <c r="F128" s="66">
        <v>1028080</v>
      </c>
      <c r="G128" s="67">
        <f t="shared" si="36"/>
        <v>77.922038548701281</v>
      </c>
      <c r="H128" s="68">
        <v>1028080</v>
      </c>
      <c r="I128" s="67">
        <f t="shared" si="34"/>
        <v>77.922038548701281</v>
      </c>
    </row>
    <row r="129" spans="1:9" ht="25.5" outlineLevel="6" x14ac:dyDescent="0.25">
      <c r="A129" s="4"/>
      <c r="B129" s="14" t="s">
        <v>88</v>
      </c>
      <c r="C129" s="12">
        <v>4000100420</v>
      </c>
      <c r="D129" s="35">
        <v>450000</v>
      </c>
      <c r="E129" s="36">
        <v>450000</v>
      </c>
      <c r="F129" s="66">
        <v>450000</v>
      </c>
      <c r="G129" s="67">
        <f t="shared" si="36"/>
        <v>100</v>
      </c>
      <c r="H129" s="68">
        <v>450000</v>
      </c>
      <c r="I129" s="67">
        <f t="shared" si="34"/>
        <v>100</v>
      </c>
    </row>
    <row r="130" spans="1:9" outlineLevel="6" x14ac:dyDescent="0.25">
      <c r="A130" s="4"/>
      <c r="B130" s="14" t="s">
        <v>108</v>
      </c>
      <c r="C130" s="12">
        <v>4000100421</v>
      </c>
      <c r="D130" s="35">
        <v>3004900</v>
      </c>
      <c r="E130" s="36">
        <v>3004900</v>
      </c>
      <c r="F130" s="66">
        <v>3004900</v>
      </c>
      <c r="G130" s="67">
        <f t="shared" si="36"/>
        <v>100</v>
      </c>
      <c r="H130" s="68">
        <v>3004900</v>
      </c>
      <c r="I130" s="67">
        <f t="shared" si="34"/>
        <v>100</v>
      </c>
    </row>
    <row r="131" spans="1:9" ht="25.5" outlineLevel="6" x14ac:dyDescent="0.25">
      <c r="A131" s="4"/>
      <c r="B131" s="14" t="s">
        <v>89</v>
      </c>
      <c r="C131" s="12">
        <v>4000100422</v>
      </c>
      <c r="D131" s="35">
        <v>240916.04</v>
      </c>
      <c r="E131" s="36">
        <v>240916.04</v>
      </c>
      <c r="F131" s="66">
        <v>240914</v>
      </c>
      <c r="G131" s="67">
        <f t="shared" si="36"/>
        <v>99.999153231972429</v>
      </c>
      <c r="H131" s="68">
        <v>240914</v>
      </c>
      <c r="I131" s="67">
        <f t="shared" si="34"/>
        <v>99.999153231972429</v>
      </c>
    </row>
    <row r="132" spans="1:9" outlineLevel="6" x14ac:dyDescent="0.25">
      <c r="A132" s="4"/>
      <c r="B132" s="14" t="s">
        <v>189</v>
      </c>
      <c r="C132" s="12" t="s">
        <v>190</v>
      </c>
      <c r="D132" s="35">
        <v>47488</v>
      </c>
      <c r="E132" s="36">
        <v>47488</v>
      </c>
      <c r="F132" s="66">
        <v>47488</v>
      </c>
      <c r="G132" s="67">
        <f t="shared" si="36"/>
        <v>100</v>
      </c>
      <c r="H132" s="68">
        <v>47488</v>
      </c>
      <c r="I132" s="67">
        <f t="shared" si="34"/>
        <v>100</v>
      </c>
    </row>
    <row r="133" spans="1:9" ht="40.5" outlineLevel="7" x14ac:dyDescent="0.25">
      <c r="A133" s="4"/>
      <c r="B133" s="13" t="s">
        <v>133</v>
      </c>
      <c r="C133" s="100">
        <v>4000200000</v>
      </c>
      <c r="D133" s="101">
        <f>D144+D145+D146+D147+D136+D135+D137+D138+D139+D140+D134+D141+D142+D143</f>
        <v>26675685.359999999</v>
      </c>
      <c r="E133" s="101">
        <f t="shared" ref="E133:H133" si="45">E144+E145+E146+E147+E136+E135+E137+E138+E139+E140+E134+E141+E142+E143</f>
        <v>16675685.359999999</v>
      </c>
      <c r="F133" s="101">
        <f t="shared" si="45"/>
        <v>26673313.359999999</v>
      </c>
      <c r="G133" s="94">
        <f t="shared" si="36"/>
        <v>99.991108007280829</v>
      </c>
      <c r="H133" s="101">
        <f t="shared" si="45"/>
        <v>16673313.359999999</v>
      </c>
      <c r="I133" s="94">
        <f t="shared" si="34"/>
        <v>99.985775697077557</v>
      </c>
    </row>
    <row r="134" spans="1:9" ht="25.5" outlineLevel="6" x14ac:dyDescent="0.25">
      <c r="A134" s="4"/>
      <c r="B134" s="15" t="s">
        <v>207</v>
      </c>
      <c r="C134" s="12" t="s">
        <v>191</v>
      </c>
      <c r="D134" s="35">
        <v>400052</v>
      </c>
      <c r="E134" s="36">
        <v>400052</v>
      </c>
      <c r="F134" s="66">
        <v>400052</v>
      </c>
      <c r="G134" s="67">
        <f t="shared" si="36"/>
        <v>100</v>
      </c>
      <c r="H134" s="68">
        <v>400052</v>
      </c>
      <c r="I134" s="67">
        <f t="shared" si="34"/>
        <v>100</v>
      </c>
    </row>
    <row r="135" spans="1:9" ht="25.5" outlineLevel="6" x14ac:dyDescent="0.25">
      <c r="A135" s="4"/>
      <c r="B135" s="15" t="s">
        <v>192</v>
      </c>
      <c r="C135" s="12">
        <v>4000200410</v>
      </c>
      <c r="D135" s="35">
        <v>52375</v>
      </c>
      <c r="E135" s="36">
        <v>52375</v>
      </c>
      <c r="F135" s="66">
        <v>52375</v>
      </c>
      <c r="G135" s="67">
        <f t="shared" si="36"/>
        <v>100</v>
      </c>
      <c r="H135" s="68">
        <v>52375</v>
      </c>
      <c r="I135" s="67">
        <f t="shared" si="34"/>
        <v>100</v>
      </c>
    </row>
    <row r="136" spans="1:9" ht="39" outlineLevel="7" x14ac:dyDescent="0.25">
      <c r="A136" s="4"/>
      <c r="B136" s="30" t="s">
        <v>225</v>
      </c>
      <c r="C136" s="31">
        <v>4000200414</v>
      </c>
      <c r="D136" s="35">
        <f>D144</f>
        <v>5000000</v>
      </c>
      <c r="E136" s="36">
        <v>5000000</v>
      </c>
      <c r="F136" s="66">
        <v>5000000</v>
      </c>
      <c r="G136" s="67">
        <f t="shared" si="36"/>
        <v>100</v>
      </c>
      <c r="H136" s="68">
        <v>5000000</v>
      </c>
      <c r="I136" s="67">
        <f t="shared" si="34"/>
        <v>100</v>
      </c>
    </row>
    <row r="137" spans="1:9" ht="25.5" outlineLevel="7" x14ac:dyDescent="0.25">
      <c r="A137" s="4"/>
      <c r="B137" s="15" t="s">
        <v>193</v>
      </c>
      <c r="C137" s="12" t="s">
        <v>194</v>
      </c>
      <c r="D137" s="35">
        <v>940268</v>
      </c>
      <c r="E137" s="36">
        <v>940268</v>
      </c>
      <c r="F137" s="66">
        <v>940268</v>
      </c>
      <c r="G137" s="67">
        <f t="shared" si="36"/>
        <v>100</v>
      </c>
      <c r="H137" s="68">
        <v>940268</v>
      </c>
      <c r="I137" s="67">
        <f t="shared" si="34"/>
        <v>100</v>
      </c>
    </row>
    <row r="138" spans="1:9" ht="29.25" customHeight="1" outlineLevel="7" x14ac:dyDescent="0.25">
      <c r="A138" s="4"/>
      <c r="B138" s="15" t="s">
        <v>217</v>
      </c>
      <c r="C138" s="12" t="s">
        <v>195</v>
      </c>
      <c r="D138" s="35">
        <v>1218000</v>
      </c>
      <c r="E138" s="36">
        <v>1218000</v>
      </c>
      <c r="F138" s="66">
        <v>1218000</v>
      </c>
      <c r="G138" s="67">
        <f t="shared" si="36"/>
        <v>100</v>
      </c>
      <c r="H138" s="68">
        <v>1218000</v>
      </c>
      <c r="I138" s="67">
        <f t="shared" si="34"/>
        <v>100</v>
      </c>
    </row>
    <row r="139" spans="1:9" ht="17.25" customHeight="1" outlineLevel="7" x14ac:dyDescent="0.25">
      <c r="A139" s="4"/>
      <c r="B139" s="15" t="s">
        <v>196</v>
      </c>
      <c r="C139" s="12" t="s">
        <v>197</v>
      </c>
      <c r="D139" s="35">
        <v>400000</v>
      </c>
      <c r="E139" s="36">
        <v>400000</v>
      </c>
      <c r="F139" s="66">
        <v>400000</v>
      </c>
      <c r="G139" s="67">
        <f t="shared" si="36"/>
        <v>100</v>
      </c>
      <c r="H139" s="68">
        <v>400000</v>
      </c>
      <c r="I139" s="67">
        <f t="shared" si="34"/>
        <v>100</v>
      </c>
    </row>
    <row r="140" spans="1:9" ht="37.5" customHeight="1" outlineLevel="7" x14ac:dyDescent="0.25">
      <c r="A140" s="4"/>
      <c r="B140" s="15" t="s">
        <v>216</v>
      </c>
      <c r="C140" s="12">
        <v>4000200418</v>
      </c>
      <c r="D140" s="35">
        <v>2622974</v>
      </c>
      <c r="E140" s="36">
        <v>2622974</v>
      </c>
      <c r="F140" s="66">
        <v>2622974</v>
      </c>
      <c r="G140" s="67">
        <f t="shared" si="36"/>
        <v>100</v>
      </c>
      <c r="H140" s="68">
        <v>2622974</v>
      </c>
      <c r="I140" s="67">
        <f t="shared" si="34"/>
        <v>100</v>
      </c>
    </row>
    <row r="141" spans="1:9" ht="41.25" customHeight="1" outlineLevel="7" x14ac:dyDescent="0.25">
      <c r="A141" s="4"/>
      <c r="B141" s="15" t="s">
        <v>226</v>
      </c>
      <c r="C141" s="12">
        <v>4000200419</v>
      </c>
      <c r="D141" s="35">
        <v>4451738</v>
      </c>
      <c r="E141" s="36">
        <v>4451738</v>
      </c>
      <c r="F141" s="66">
        <v>4451738</v>
      </c>
      <c r="G141" s="67">
        <f t="shared" si="36"/>
        <v>100</v>
      </c>
      <c r="H141" s="68">
        <v>4451738</v>
      </c>
      <c r="I141" s="67">
        <f t="shared" si="34"/>
        <v>100</v>
      </c>
    </row>
    <row r="142" spans="1:9" ht="30" customHeight="1" outlineLevel="7" x14ac:dyDescent="0.25">
      <c r="A142" s="4"/>
      <c r="B142" s="15" t="s">
        <v>227</v>
      </c>
      <c r="C142" s="12">
        <v>4000200420</v>
      </c>
      <c r="D142" s="35">
        <v>500000</v>
      </c>
      <c r="E142" s="36">
        <v>500000</v>
      </c>
      <c r="F142" s="66">
        <v>500000</v>
      </c>
      <c r="G142" s="67">
        <f t="shared" si="36"/>
        <v>100</v>
      </c>
      <c r="H142" s="68">
        <v>500000</v>
      </c>
      <c r="I142" s="67">
        <f t="shared" si="34"/>
        <v>100</v>
      </c>
    </row>
    <row r="143" spans="1:9" ht="38.25" customHeight="1" outlineLevel="7" x14ac:dyDescent="0.25">
      <c r="A143" s="4"/>
      <c r="B143" s="15" t="s">
        <v>263</v>
      </c>
      <c r="C143" s="12">
        <v>4000200421</v>
      </c>
      <c r="D143" s="35">
        <v>600000</v>
      </c>
      <c r="E143" s="36">
        <v>600000</v>
      </c>
      <c r="F143" s="66">
        <v>597628</v>
      </c>
      <c r="G143" s="67">
        <f t="shared" si="36"/>
        <v>99.60466666666666</v>
      </c>
      <c r="H143" s="68">
        <v>597628</v>
      </c>
      <c r="I143" s="67">
        <f t="shared" si="34"/>
        <v>99.60466666666666</v>
      </c>
    </row>
    <row r="144" spans="1:9" ht="38.25" outlineLevel="7" x14ac:dyDescent="0.25">
      <c r="A144" s="4"/>
      <c r="B144" s="32" t="s">
        <v>209</v>
      </c>
      <c r="C144" s="12">
        <v>4000292391</v>
      </c>
      <c r="D144" s="35">
        <v>5000000</v>
      </c>
      <c r="E144" s="36">
        <v>0</v>
      </c>
      <c r="F144" s="66">
        <v>5000000</v>
      </c>
      <c r="G144" s="67">
        <f t="shared" si="36"/>
        <v>100</v>
      </c>
      <c r="H144" s="68">
        <v>0</v>
      </c>
      <c r="I144" s="67">
        <v>0</v>
      </c>
    </row>
    <row r="145" spans="1:9" ht="48" customHeight="1" outlineLevel="7" x14ac:dyDescent="0.25">
      <c r="A145" s="4"/>
      <c r="B145" s="14" t="s">
        <v>208</v>
      </c>
      <c r="C145" s="12" t="s">
        <v>54</v>
      </c>
      <c r="D145" s="35">
        <v>154639.18</v>
      </c>
      <c r="E145" s="36">
        <v>154639.18</v>
      </c>
      <c r="F145" s="66">
        <v>154639.18</v>
      </c>
      <c r="G145" s="67">
        <f t="shared" si="36"/>
        <v>100</v>
      </c>
      <c r="H145" s="68">
        <v>154639.18</v>
      </c>
      <c r="I145" s="67">
        <f t="shared" si="34"/>
        <v>100</v>
      </c>
    </row>
    <row r="146" spans="1:9" ht="38.25" outlineLevel="7" x14ac:dyDescent="0.25">
      <c r="A146" s="4"/>
      <c r="B146" s="14" t="s">
        <v>228</v>
      </c>
      <c r="C146" s="12">
        <v>4000292392</v>
      </c>
      <c r="D146" s="35">
        <v>5000000</v>
      </c>
      <c r="E146" s="36">
        <v>0</v>
      </c>
      <c r="F146" s="66">
        <v>5000000</v>
      </c>
      <c r="G146" s="67">
        <f t="shared" si="36"/>
        <v>100</v>
      </c>
      <c r="H146" s="68"/>
      <c r="I146" s="67">
        <v>0</v>
      </c>
    </row>
    <row r="147" spans="1:9" ht="40.5" customHeight="1" outlineLevel="7" x14ac:dyDescent="0.25">
      <c r="A147" s="4"/>
      <c r="B147" s="14" t="s">
        <v>229</v>
      </c>
      <c r="C147" s="12" t="s">
        <v>55</v>
      </c>
      <c r="D147" s="35">
        <v>335639.18</v>
      </c>
      <c r="E147" s="36">
        <v>335639.18</v>
      </c>
      <c r="F147" s="66">
        <v>335639.18</v>
      </c>
      <c r="G147" s="67">
        <f t="shared" si="36"/>
        <v>100</v>
      </c>
      <c r="H147" s="68">
        <v>335639.18</v>
      </c>
      <c r="I147" s="67">
        <f t="shared" si="34"/>
        <v>100</v>
      </c>
    </row>
    <row r="148" spans="1:9" ht="27" outlineLevel="7" x14ac:dyDescent="0.25">
      <c r="A148" s="4"/>
      <c r="B148" s="13" t="s">
        <v>134</v>
      </c>
      <c r="C148" s="100">
        <v>4000300000</v>
      </c>
      <c r="D148" s="101">
        <f>SUM(D149:D153)</f>
        <v>2096051</v>
      </c>
      <c r="E148" s="102">
        <f>SUM(E149:E153)</f>
        <v>2096051</v>
      </c>
      <c r="F148" s="102">
        <f>SUM(F149:F153)</f>
        <v>1819496.6</v>
      </c>
      <c r="G148" s="94">
        <f t="shared" si="36"/>
        <v>86.805931725897906</v>
      </c>
      <c r="H148" s="102">
        <f>SUM(H149:H153)</f>
        <v>1819496.6</v>
      </c>
      <c r="I148" s="94">
        <f t="shared" si="34"/>
        <v>86.805931725897906</v>
      </c>
    </row>
    <row r="149" spans="1:9" ht="25.5" outlineLevel="7" x14ac:dyDescent="0.25">
      <c r="A149" s="4"/>
      <c r="B149" s="14" t="s">
        <v>38</v>
      </c>
      <c r="C149" s="18">
        <v>4000300415</v>
      </c>
      <c r="D149" s="60">
        <v>300000</v>
      </c>
      <c r="E149" s="61">
        <v>300000</v>
      </c>
      <c r="F149" s="66">
        <v>300000</v>
      </c>
      <c r="G149" s="67">
        <f t="shared" si="36"/>
        <v>100</v>
      </c>
      <c r="H149" s="68">
        <v>300000</v>
      </c>
      <c r="I149" s="67">
        <f t="shared" si="34"/>
        <v>100</v>
      </c>
    </row>
    <row r="150" spans="1:9" ht="25.5" outlineLevel="7" x14ac:dyDescent="0.25">
      <c r="A150" s="4"/>
      <c r="B150" s="33" t="s">
        <v>39</v>
      </c>
      <c r="C150" s="34">
        <v>4000300416</v>
      </c>
      <c r="D150" s="35">
        <v>685000</v>
      </c>
      <c r="E150" s="36">
        <v>685000</v>
      </c>
      <c r="F150" s="65">
        <v>685000</v>
      </c>
      <c r="G150" s="67">
        <f t="shared" si="36"/>
        <v>100</v>
      </c>
      <c r="H150" s="65">
        <v>685000</v>
      </c>
      <c r="I150" s="67">
        <f t="shared" si="34"/>
        <v>100</v>
      </c>
    </row>
    <row r="151" spans="1:9" ht="25.5" outlineLevel="7" x14ac:dyDescent="0.25">
      <c r="A151" s="4"/>
      <c r="B151" s="33" t="s">
        <v>40</v>
      </c>
      <c r="C151" s="34">
        <v>4000300417</v>
      </c>
      <c r="D151" s="60">
        <v>300000</v>
      </c>
      <c r="E151" s="61">
        <v>300000</v>
      </c>
      <c r="F151" s="65">
        <v>300000</v>
      </c>
      <c r="G151" s="67">
        <f t="shared" si="36"/>
        <v>100</v>
      </c>
      <c r="H151" s="65">
        <v>300000</v>
      </c>
      <c r="I151" s="67">
        <f t="shared" si="34"/>
        <v>100</v>
      </c>
    </row>
    <row r="152" spans="1:9" ht="30.75" customHeight="1" outlineLevel="7" x14ac:dyDescent="0.25">
      <c r="A152" s="4"/>
      <c r="B152" s="33" t="s">
        <v>264</v>
      </c>
      <c r="C152" s="34">
        <v>4000300418</v>
      </c>
      <c r="D152" s="23">
        <v>600000</v>
      </c>
      <c r="E152" s="52">
        <v>600000</v>
      </c>
      <c r="F152" s="65">
        <v>323445.59999999998</v>
      </c>
      <c r="G152" s="67">
        <f t="shared" si="36"/>
        <v>53.907600000000002</v>
      </c>
      <c r="H152" s="65">
        <v>323445.59999999998</v>
      </c>
      <c r="I152" s="67">
        <f t="shared" si="34"/>
        <v>53.907600000000002</v>
      </c>
    </row>
    <row r="153" spans="1:9" ht="38.25" outlineLevel="5" x14ac:dyDescent="0.25">
      <c r="A153" s="4"/>
      <c r="B153" s="14" t="s">
        <v>265</v>
      </c>
      <c r="C153" s="12">
        <v>4000300419</v>
      </c>
      <c r="D153" s="35">
        <v>211051</v>
      </c>
      <c r="E153" s="36">
        <v>211051</v>
      </c>
      <c r="F153" s="66">
        <v>211051</v>
      </c>
      <c r="G153" s="67">
        <f t="shared" si="36"/>
        <v>100</v>
      </c>
      <c r="H153" s="68">
        <v>211051</v>
      </c>
      <c r="I153" s="67">
        <f t="shared" si="34"/>
        <v>100</v>
      </c>
    </row>
    <row r="154" spans="1:9" ht="42.6" customHeight="1" outlineLevel="5" x14ac:dyDescent="0.25">
      <c r="A154" s="140">
        <v>10</v>
      </c>
      <c r="B154" s="121" t="s">
        <v>178</v>
      </c>
      <c r="C154" s="122" t="s">
        <v>184</v>
      </c>
      <c r="D154" s="123">
        <f>D155+D158</f>
        <v>22000</v>
      </c>
      <c r="E154" s="124">
        <f>E155+E158</f>
        <v>22000</v>
      </c>
      <c r="F154" s="124">
        <f t="shared" ref="F154:H154" si="46">F155+F158</f>
        <v>21956.560000000001</v>
      </c>
      <c r="G154" s="88">
        <f t="shared" si="36"/>
        <v>99.802545454545466</v>
      </c>
      <c r="H154" s="124">
        <f t="shared" si="46"/>
        <v>21956.560000000001</v>
      </c>
      <c r="I154" s="88">
        <f t="shared" si="34"/>
        <v>99.802545454545466</v>
      </c>
    </row>
    <row r="155" spans="1:9" ht="30" customHeight="1" outlineLevel="5" x14ac:dyDescent="0.25">
      <c r="A155" s="4"/>
      <c r="B155" s="38" t="s">
        <v>266</v>
      </c>
      <c r="C155" s="125">
        <v>4600100000</v>
      </c>
      <c r="D155" s="126">
        <f>D156+D157</f>
        <v>10000</v>
      </c>
      <c r="E155" s="127">
        <f>E156+E157</f>
        <v>10000</v>
      </c>
      <c r="F155" s="127">
        <f t="shared" ref="F155:H155" si="47">F156+F157</f>
        <v>9956.5600000000013</v>
      </c>
      <c r="G155" s="94">
        <f t="shared" si="36"/>
        <v>99.565600000000003</v>
      </c>
      <c r="H155" s="127">
        <f t="shared" si="47"/>
        <v>9956.5600000000013</v>
      </c>
      <c r="I155" s="94">
        <f t="shared" ref="I155:I211" si="48">(H155/E155)*100</f>
        <v>99.565600000000003</v>
      </c>
    </row>
    <row r="156" spans="1:9" ht="38.25" outlineLevel="5" x14ac:dyDescent="0.25">
      <c r="A156" s="4"/>
      <c r="B156" s="39" t="s">
        <v>179</v>
      </c>
      <c r="C156" s="37">
        <v>4600104203</v>
      </c>
      <c r="D156" s="40">
        <v>3000</v>
      </c>
      <c r="E156" s="41">
        <v>3000</v>
      </c>
      <c r="F156" s="66">
        <v>2988</v>
      </c>
      <c r="G156" s="67">
        <f t="shared" ref="G156:G211" si="49">(F156/D156)*100</f>
        <v>99.6</v>
      </c>
      <c r="H156" s="68">
        <v>2988</v>
      </c>
      <c r="I156" s="67">
        <f t="shared" si="48"/>
        <v>99.6</v>
      </c>
    </row>
    <row r="157" spans="1:9" ht="15.6" customHeight="1" outlineLevel="5" x14ac:dyDescent="0.25">
      <c r="A157" s="4"/>
      <c r="B157" s="39" t="s">
        <v>180</v>
      </c>
      <c r="C157" s="37">
        <v>4600104207</v>
      </c>
      <c r="D157" s="40">
        <v>7000</v>
      </c>
      <c r="E157" s="41">
        <v>7000</v>
      </c>
      <c r="F157" s="66">
        <v>6968.56</v>
      </c>
      <c r="G157" s="67">
        <f t="shared" si="49"/>
        <v>99.550857142857154</v>
      </c>
      <c r="H157" s="68">
        <v>6968.56</v>
      </c>
      <c r="I157" s="67">
        <f t="shared" si="48"/>
        <v>99.550857142857154</v>
      </c>
    </row>
    <row r="158" spans="1:9" ht="40.5" customHeight="1" outlineLevel="5" x14ac:dyDescent="0.25">
      <c r="A158" s="4"/>
      <c r="B158" s="38" t="s">
        <v>181</v>
      </c>
      <c r="C158" s="125">
        <v>4600200000</v>
      </c>
      <c r="D158" s="128">
        <f>D159+D160</f>
        <v>12000</v>
      </c>
      <c r="E158" s="129">
        <f>E159+E160</f>
        <v>12000</v>
      </c>
      <c r="F158" s="129">
        <f t="shared" ref="F158:H158" si="50">F159+F160</f>
        <v>12000</v>
      </c>
      <c r="G158" s="94">
        <f t="shared" si="49"/>
        <v>100</v>
      </c>
      <c r="H158" s="129">
        <f t="shared" si="50"/>
        <v>12000</v>
      </c>
      <c r="I158" s="94">
        <f t="shared" si="48"/>
        <v>100</v>
      </c>
    </row>
    <row r="159" spans="1:9" ht="27.75" customHeight="1" outlineLevel="5" x14ac:dyDescent="0.25">
      <c r="A159" s="4"/>
      <c r="B159" s="39" t="s">
        <v>182</v>
      </c>
      <c r="C159" s="37">
        <v>4600240010</v>
      </c>
      <c r="D159" s="40">
        <v>10000</v>
      </c>
      <c r="E159" s="41">
        <v>10000</v>
      </c>
      <c r="F159" s="66">
        <v>10000</v>
      </c>
      <c r="G159" s="67">
        <f t="shared" si="49"/>
        <v>100</v>
      </c>
      <c r="H159" s="68">
        <v>10000</v>
      </c>
      <c r="I159" s="67">
        <f t="shared" si="48"/>
        <v>100</v>
      </c>
    </row>
    <row r="160" spans="1:9" ht="39" customHeight="1" outlineLevel="5" x14ac:dyDescent="0.25">
      <c r="A160" s="4"/>
      <c r="B160" s="42" t="s">
        <v>183</v>
      </c>
      <c r="C160" s="37">
        <v>4600240002</v>
      </c>
      <c r="D160" s="40">
        <v>2000</v>
      </c>
      <c r="E160" s="41">
        <v>2000</v>
      </c>
      <c r="F160" s="66">
        <v>2000</v>
      </c>
      <c r="G160" s="67">
        <f t="shared" si="49"/>
        <v>100</v>
      </c>
      <c r="H160" s="68">
        <v>2000</v>
      </c>
      <c r="I160" s="67">
        <f t="shared" si="48"/>
        <v>100</v>
      </c>
    </row>
    <row r="161" spans="1:9" ht="30" customHeight="1" outlineLevel="6" x14ac:dyDescent="0.25">
      <c r="A161" s="4">
        <v>11</v>
      </c>
      <c r="B161" s="96" t="s">
        <v>205</v>
      </c>
      <c r="C161" s="97">
        <v>5600000000</v>
      </c>
      <c r="D161" s="130">
        <f>D162+D167+D172+D176+D179+D164+D182+D184+D189+D191</f>
        <v>33085129.25</v>
      </c>
      <c r="E161" s="130">
        <f t="shared" ref="E161:H161" si="51">E162+E167+E172+E176+E179+E164+E182+E184+E189+E191</f>
        <v>25373686.359999999</v>
      </c>
      <c r="F161" s="130">
        <f t="shared" si="51"/>
        <v>31232162.350000001</v>
      </c>
      <c r="G161" s="88">
        <f t="shared" si="49"/>
        <v>94.399396520417099</v>
      </c>
      <c r="H161" s="130">
        <f t="shared" si="51"/>
        <v>25266464.960000001</v>
      </c>
      <c r="I161" s="88">
        <f t="shared" si="48"/>
        <v>99.577430734822087</v>
      </c>
    </row>
    <row r="162" spans="1:9" ht="27" outlineLevel="7" x14ac:dyDescent="0.25">
      <c r="A162" s="4"/>
      <c r="B162" s="13" t="s">
        <v>135</v>
      </c>
      <c r="C162" s="100">
        <v>5600100000</v>
      </c>
      <c r="D162" s="101">
        <f>D163</f>
        <v>160341</v>
      </c>
      <c r="E162" s="102">
        <f t="shared" ref="E162:H162" si="52">E163</f>
        <v>160341</v>
      </c>
      <c r="F162" s="102">
        <f t="shared" si="52"/>
        <v>160341</v>
      </c>
      <c r="G162" s="94">
        <f t="shared" si="49"/>
        <v>100</v>
      </c>
      <c r="H162" s="102">
        <f t="shared" si="52"/>
        <v>160341</v>
      </c>
      <c r="I162" s="94">
        <f t="shared" si="48"/>
        <v>100</v>
      </c>
    </row>
    <row r="163" spans="1:9" ht="25.5" outlineLevel="6" x14ac:dyDescent="0.25">
      <c r="A163" s="4"/>
      <c r="B163" s="14" t="s">
        <v>14</v>
      </c>
      <c r="C163" s="12">
        <v>5600108010</v>
      </c>
      <c r="D163" s="35">
        <v>160341</v>
      </c>
      <c r="E163" s="36">
        <v>160341</v>
      </c>
      <c r="F163" s="66">
        <v>160341</v>
      </c>
      <c r="G163" s="67">
        <f t="shared" si="49"/>
        <v>100</v>
      </c>
      <c r="H163" s="68">
        <v>160341</v>
      </c>
      <c r="I163" s="67">
        <f t="shared" si="48"/>
        <v>100</v>
      </c>
    </row>
    <row r="164" spans="1:9" ht="27" outlineLevel="6" x14ac:dyDescent="0.25">
      <c r="A164" s="4"/>
      <c r="B164" s="13" t="s">
        <v>136</v>
      </c>
      <c r="C164" s="100">
        <v>5600200000</v>
      </c>
      <c r="D164" s="101">
        <f>D165+D166</f>
        <v>1446693.94</v>
      </c>
      <c r="E164" s="102">
        <f>E165+E166</f>
        <v>1446693.94</v>
      </c>
      <c r="F164" s="102">
        <f t="shared" ref="F164:H164" si="53">F165+F166</f>
        <v>1442964</v>
      </c>
      <c r="G164" s="94">
        <f t="shared" si="49"/>
        <v>99.742174906739436</v>
      </c>
      <c r="H164" s="102">
        <f t="shared" si="53"/>
        <v>1442964</v>
      </c>
      <c r="I164" s="94">
        <f t="shared" si="48"/>
        <v>99.742174906739436</v>
      </c>
    </row>
    <row r="165" spans="1:9" ht="25.5" outlineLevel="6" x14ac:dyDescent="0.25">
      <c r="A165" s="4"/>
      <c r="B165" s="14" t="s">
        <v>109</v>
      </c>
      <c r="C165" s="12">
        <v>5600240991</v>
      </c>
      <c r="D165" s="35">
        <v>793693.94</v>
      </c>
      <c r="E165" s="36">
        <v>793693.94</v>
      </c>
      <c r="F165" s="66">
        <v>789964</v>
      </c>
      <c r="G165" s="67">
        <f t="shared" si="49"/>
        <v>99.530053108380798</v>
      </c>
      <c r="H165" s="68">
        <v>789964</v>
      </c>
      <c r="I165" s="67">
        <f t="shared" si="48"/>
        <v>99.530053108380798</v>
      </c>
    </row>
    <row r="166" spans="1:9" ht="26.25" outlineLevel="6" x14ac:dyDescent="0.25">
      <c r="A166" s="4"/>
      <c r="B166" s="17" t="s">
        <v>164</v>
      </c>
      <c r="C166" s="12">
        <v>5600240992</v>
      </c>
      <c r="D166" s="35">
        <v>653000</v>
      </c>
      <c r="E166" s="36">
        <v>653000</v>
      </c>
      <c r="F166" s="66">
        <v>653000</v>
      </c>
      <c r="G166" s="67">
        <f t="shared" si="49"/>
        <v>100</v>
      </c>
      <c r="H166" s="68">
        <v>653000</v>
      </c>
      <c r="I166" s="67">
        <f t="shared" si="48"/>
        <v>100</v>
      </c>
    </row>
    <row r="167" spans="1:9" ht="27" outlineLevel="7" x14ac:dyDescent="0.25">
      <c r="A167" s="4"/>
      <c r="B167" s="13" t="s">
        <v>9</v>
      </c>
      <c r="C167" s="100">
        <v>5600400000</v>
      </c>
      <c r="D167" s="101">
        <f>D168+D169+D170+D171</f>
        <v>1784919.62</v>
      </c>
      <c r="E167" s="102">
        <f t="shared" ref="E167:F167" si="54">E168+E169+E170+E171</f>
        <v>73476.73</v>
      </c>
      <c r="F167" s="102">
        <f t="shared" si="54"/>
        <v>1784919.62</v>
      </c>
      <c r="G167" s="94">
        <f t="shared" si="49"/>
        <v>100</v>
      </c>
      <c r="H167" s="102">
        <f>H168+H169+H170+H171</f>
        <v>73476.73</v>
      </c>
      <c r="I167" s="94">
        <f t="shared" si="48"/>
        <v>100</v>
      </c>
    </row>
    <row r="168" spans="1:9" ht="25.5" outlineLevel="7" x14ac:dyDescent="0.25">
      <c r="A168" s="4"/>
      <c r="B168" s="14" t="s">
        <v>273</v>
      </c>
      <c r="C168" s="12">
        <v>5600408012</v>
      </c>
      <c r="D168" s="35">
        <v>60962</v>
      </c>
      <c r="E168" s="36">
        <v>60962</v>
      </c>
      <c r="F168" s="66">
        <v>60962</v>
      </c>
      <c r="G168" s="67">
        <f t="shared" si="49"/>
        <v>100</v>
      </c>
      <c r="H168" s="68">
        <v>60962</v>
      </c>
      <c r="I168" s="67">
        <f t="shared" si="48"/>
        <v>100</v>
      </c>
    </row>
    <row r="169" spans="1:9" ht="25.5" outlineLevel="6" x14ac:dyDescent="0.25">
      <c r="A169" s="4"/>
      <c r="B169" s="14" t="s">
        <v>15</v>
      </c>
      <c r="C169" s="12">
        <v>5600492540</v>
      </c>
      <c r="D169" s="35">
        <v>226442.89</v>
      </c>
      <c r="E169" s="36">
        <v>0</v>
      </c>
      <c r="F169" s="66">
        <v>226442.89</v>
      </c>
      <c r="G169" s="67">
        <f t="shared" si="49"/>
        <v>100</v>
      </c>
      <c r="H169" s="68"/>
      <c r="I169" s="67">
        <v>0</v>
      </c>
    </row>
    <row r="170" spans="1:9" ht="25.5" outlineLevel="7" x14ac:dyDescent="0.25">
      <c r="A170" s="4"/>
      <c r="B170" s="14" t="s">
        <v>16</v>
      </c>
      <c r="C170" s="12" t="s">
        <v>17</v>
      </c>
      <c r="D170" s="35">
        <v>7003.39</v>
      </c>
      <c r="E170" s="36">
        <v>7003.39</v>
      </c>
      <c r="F170" s="66">
        <v>7003.39</v>
      </c>
      <c r="G170" s="67">
        <f t="shared" si="49"/>
        <v>100</v>
      </c>
      <c r="H170" s="68">
        <v>7003.39</v>
      </c>
      <c r="I170" s="67">
        <f t="shared" si="48"/>
        <v>100</v>
      </c>
    </row>
    <row r="171" spans="1:9" ht="54" customHeight="1" outlineLevel="5" x14ac:dyDescent="0.25">
      <c r="A171" s="4"/>
      <c r="B171" s="14" t="s">
        <v>110</v>
      </c>
      <c r="C171" s="12" t="s">
        <v>70</v>
      </c>
      <c r="D171" s="35">
        <v>1490511.34</v>
      </c>
      <c r="E171" s="36">
        <v>5511.34</v>
      </c>
      <c r="F171" s="66">
        <v>1490511.34</v>
      </c>
      <c r="G171" s="67">
        <f t="shared" si="49"/>
        <v>100</v>
      </c>
      <c r="H171" s="68">
        <v>5511.34</v>
      </c>
      <c r="I171" s="67">
        <f t="shared" si="48"/>
        <v>100</v>
      </c>
    </row>
    <row r="172" spans="1:9" ht="27" outlineLevel="6" x14ac:dyDescent="0.25">
      <c r="A172" s="4"/>
      <c r="B172" s="13" t="s">
        <v>137</v>
      </c>
      <c r="C172" s="100">
        <v>5600600000</v>
      </c>
      <c r="D172" s="101">
        <f>D173+D174+D175</f>
        <v>209876</v>
      </c>
      <c r="E172" s="101">
        <f t="shared" ref="E172:H172" si="55">E173+E174+E175</f>
        <v>209876</v>
      </c>
      <c r="F172" s="101">
        <f t="shared" si="55"/>
        <v>209875.52000000002</v>
      </c>
      <c r="G172" s="94">
        <f t="shared" si="49"/>
        <v>99.999771293525711</v>
      </c>
      <c r="H172" s="101">
        <f t="shared" si="55"/>
        <v>209875.52000000002</v>
      </c>
      <c r="I172" s="94">
        <f t="shared" si="48"/>
        <v>99.999771293525711</v>
      </c>
    </row>
    <row r="173" spans="1:9" ht="25.5" outlineLevel="6" x14ac:dyDescent="0.25">
      <c r="A173" s="4"/>
      <c r="B173" s="14" t="s">
        <v>274</v>
      </c>
      <c r="C173" s="12">
        <v>5600608013</v>
      </c>
      <c r="D173" s="35">
        <v>21681.48</v>
      </c>
      <c r="E173" s="36">
        <v>21681.48</v>
      </c>
      <c r="F173" s="66">
        <v>21681</v>
      </c>
      <c r="G173" s="67">
        <f t="shared" si="49"/>
        <v>99.997786128991194</v>
      </c>
      <c r="H173" s="68">
        <v>21681</v>
      </c>
      <c r="I173" s="67">
        <f t="shared" si="48"/>
        <v>99.997786128991194</v>
      </c>
    </row>
    <row r="174" spans="1:9" ht="25.5" outlineLevel="7" x14ac:dyDescent="0.25">
      <c r="A174" s="4"/>
      <c r="B174" s="14" t="s">
        <v>111</v>
      </c>
      <c r="C174" s="12">
        <v>5600608015</v>
      </c>
      <c r="D174" s="35">
        <v>81318.52</v>
      </c>
      <c r="E174" s="36">
        <v>81318.52</v>
      </c>
      <c r="F174" s="66">
        <v>81318.52</v>
      </c>
      <c r="G174" s="67">
        <f t="shared" si="49"/>
        <v>100</v>
      </c>
      <c r="H174" s="68">
        <v>81318.52</v>
      </c>
      <c r="I174" s="67">
        <f t="shared" si="48"/>
        <v>100</v>
      </c>
    </row>
    <row r="175" spans="1:9" ht="18" customHeight="1" outlineLevel="5" x14ac:dyDescent="0.25">
      <c r="A175" s="4"/>
      <c r="B175" s="14" t="s">
        <v>112</v>
      </c>
      <c r="C175" s="12">
        <v>5600608017</v>
      </c>
      <c r="D175" s="35">
        <v>106876</v>
      </c>
      <c r="E175" s="36">
        <v>106876</v>
      </c>
      <c r="F175" s="66">
        <v>106876</v>
      </c>
      <c r="G175" s="67">
        <f t="shared" si="49"/>
        <v>100</v>
      </c>
      <c r="H175" s="68">
        <v>106876</v>
      </c>
      <c r="I175" s="67">
        <f t="shared" si="48"/>
        <v>100</v>
      </c>
    </row>
    <row r="176" spans="1:9" ht="31.5" customHeight="1" outlineLevel="6" x14ac:dyDescent="0.25">
      <c r="A176" s="4"/>
      <c r="B176" s="13" t="s">
        <v>267</v>
      </c>
      <c r="C176" s="100">
        <v>5600700000</v>
      </c>
      <c r="D176" s="101">
        <f>D177+D178</f>
        <v>14178981</v>
      </c>
      <c r="E176" s="101">
        <f t="shared" ref="E176:H176" si="56">E177+E178</f>
        <v>14178981</v>
      </c>
      <c r="F176" s="101">
        <f t="shared" si="56"/>
        <v>14095549.109999999</v>
      </c>
      <c r="G176" s="94">
        <f t="shared" si="49"/>
        <v>99.411580493689911</v>
      </c>
      <c r="H176" s="101">
        <f t="shared" si="56"/>
        <v>14095549.109999999</v>
      </c>
      <c r="I176" s="94">
        <f t="shared" si="48"/>
        <v>99.411580493689911</v>
      </c>
    </row>
    <row r="177" spans="1:9" ht="29.25" customHeight="1" outlineLevel="7" x14ac:dyDescent="0.25">
      <c r="A177" s="4"/>
      <c r="B177" s="14" t="s">
        <v>113</v>
      </c>
      <c r="C177" s="12">
        <v>5600740700</v>
      </c>
      <c r="D177" s="35">
        <v>50000</v>
      </c>
      <c r="E177" s="36">
        <v>50000</v>
      </c>
      <c r="F177" s="66">
        <v>48800</v>
      </c>
      <c r="G177" s="67">
        <f t="shared" si="49"/>
        <v>97.6</v>
      </c>
      <c r="H177" s="68">
        <v>48800</v>
      </c>
      <c r="I177" s="67">
        <f t="shared" si="48"/>
        <v>97.6</v>
      </c>
    </row>
    <row r="178" spans="1:9" ht="29.25" customHeight="1" outlineLevel="6" x14ac:dyDescent="0.25">
      <c r="A178" s="4"/>
      <c r="B178" s="14" t="s">
        <v>165</v>
      </c>
      <c r="C178" s="12">
        <v>5600740990</v>
      </c>
      <c r="D178" s="35">
        <v>14128981</v>
      </c>
      <c r="E178" s="36">
        <v>14128981</v>
      </c>
      <c r="F178" s="66">
        <v>14046749.109999999</v>
      </c>
      <c r="G178" s="67">
        <f t="shared" si="49"/>
        <v>99.417991361160446</v>
      </c>
      <c r="H178" s="68">
        <v>14046749.109999999</v>
      </c>
      <c r="I178" s="67">
        <f t="shared" si="48"/>
        <v>99.417991361160446</v>
      </c>
    </row>
    <row r="179" spans="1:9" ht="29.25" customHeight="1" outlineLevel="6" x14ac:dyDescent="0.25">
      <c r="A179" s="4"/>
      <c r="B179" s="13" t="s">
        <v>268</v>
      </c>
      <c r="C179" s="100">
        <v>5600800000</v>
      </c>
      <c r="D179" s="101">
        <f>D180+D181</f>
        <v>6395763.4199999999</v>
      </c>
      <c r="E179" s="102">
        <f t="shared" ref="E179:H179" si="57">E180+E181</f>
        <v>6395763.4199999999</v>
      </c>
      <c r="F179" s="102">
        <f t="shared" si="57"/>
        <v>6377921.7999999998</v>
      </c>
      <c r="G179" s="94">
        <f t="shared" si="49"/>
        <v>99.721040025586177</v>
      </c>
      <c r="H179" s="102">
        <f t="shared" si="57"/>
        <v>6377921.7999999998</v>
      </c>
      <c r="I179" s="94">
        <f t="shared" si="48"/>
        <v>99.721040025586177</v>
      </c>
    </row>
    <row r="180" spans="1:9" ht="29.25" customHeight="1" outlineLevel="7" x14ac:dyDescent="0.25">
      <c r="A180" s="4"/>
      <c r="B180" s="14" t="s">
        <v>114</v>
      </c>
      <c r="C180" s="12">
        <v>5600842990</v>
      </c>
      <c r="D180" s="35">
        <v>6389763.4199999999</v>
      </c>
      <c r="E180" s="36">
        <v>6389763.4199999999</v>
      </c>
      <c r="F180" s="66">
        <v>6371921.7999999998</v>
      </c>
      <c r="G180" s="67">
        <f t="shared" si="49"/>
        <v>99.720778081639835</v>
      </c>
      <c r="H180" s="68">
        <v>6371921.7999999998</v>
      </c>
      <c r="I180" s="67">
        <f t="shared" si="48"/>
        <v>99.720778081639835</v>
      </c>
    </row>
    <row r="181" spans="1:9" ht="25.5" outlineLevel="7" x14ac:dyDescent="0.25">
      <c r="A181" s="4"/>
      <c r="B181" s="43" t="s">
        <v>41</v>
      </c>
      <c r="C181" s="44" t="s">
        <v>56</v>
      </c>
      <c r="D181" s="35">
        <v>6000</v>
      </c>
      <c r="E181" s="36">
        <v>6000</v>
      </c>
      <c r="F181" s="66">
        <v>6000</v>
      </c>
      <c r="G181" s="67">
        <f t="shared" si="49"/>
        <v>100</v>
      </c>
      <c r="H181" s="68">
        <v>6000</v>
      </c>
      <c r="I181" s="67">
        <f t="shared" si="48"/>
        <v>100</v>
      </c>
    </row>
    <row r="182" spans="1:9" ht="40.5" outlineLevel="7" x14ac:dyDescent="0.25">
      <c r="A182" s="4"/>
      <c r="B182" s="19" t="s">
        <v>115</v>
      </c>
      <c r="C182" s="131">
        <v>5600900000</v>
      </c>
      <c r="D182" s="101">
        <f>D183</f>
        <v>800000</v>
      </c>
      <c r="E182" s="102">
        <f t="shared" ref="E182:H182" si="58">E183</f>
        <v>800000</v>
      </c>
      <c r="F182" s="102">
        <f t="shared" si="58"/>
        <v>800000</v>
      </c>
      <c r="G182" s="94">
        <f t="shared" si="49"/>
        <v>100</v>
      </c>
      <c r="H182" s="102">
        <f t="shared" si="58"/>
        <v>800000</v>
      </c>
      <c r="I182" s="94">
        <f t="shared" si="48"/>
        <v>100</v>
      </c>
    </row>
    <row r="183" spans="1:9" ht="25.5" outlineLevel="7" x14ac:dyDescent="0.25">
      <c r="A183" s="4"/>
      <c r="B183" s="43" t="s">
        <v>116</v>
      </c>
      <c r="C183" s="44">
        <v>5600924301</v>
      </c>
      <c r="D183" s="35">
        <v>800000</v>
      </c>
      <c r="E183" s="36">
        <v>800000</v>
      </c>
      <c r="F183" s="66">
        <v>800000</v>
      </c>
      <c r="G183" s="67">
        <f t="shared" si="49"/>
        <v>100</v>
      </c>
      <c r="H183" s="68">
        <v>800000</v>
      </c>
      <c r="I183" s="67">
        <f t="shared" si="48"/>
        <v>100</v>
      </c>
    </row>
    <row r="184" spans="1:9" ht="54" outlineLevel="7" x14ac:dyDescent="0.25">
      <c r="A184" s="4"/>
      <c r="B184" s="72" t="s">
        <v>142</v>
      </c>
      <c r="C184" s="132">
        <v>5601000000</v>
      </c>
      <c r="D184" s="133">
        <f>D186+D188+D185+D187</f>
        <v>7509051.2699999996</v>
      </c>
      <c r="E184" s="133">
        <f t="shared" ref="E184:H184" si="59">E186+E188+E185+E187</f>
        <v>1509051.27</v>
      </c>
      <c r="F184" s="133">
        <f t="shared" si="59"/>
        <v>5761088.2999999998</v>
      </c>
      <c r="G184" s="94">
        <f t="shared" si="49"/>
        <v>76.721919891752194</v>
      </c>
      <c r="H184" s="133">
        <f t="shared" si="59"/>
        <v>1506833.8</v>
      </c>
      <c r="I184" s="94">
        <f t="shared" si="48"/>
        <v>99.853055357092018</v>
      </c>
    </row>
    <row r="185" spans="1:9" ht="38.25" outlineLevel="7" x14ac:dyDescent="0.25">
      <c r="A185" s="4"/>
      <c r="B185" s="75" t="s">
        <v>166</v>
      </c>
      <c r="C185" s="49">
        <v>5601092361</v>
      </c>
      <c r="D185" s="73">
        <v>3000000</v>
      </c>
      <c r="E185" s="74">
        <v>0</v>
      </c>
      <c r="F185" s="66">
        <v>1473784.29</v>
      </c>
      <c r="G185" s="67">
        <f t="shared" si="49"/>
        <v>49.126142999999999</v>
      </c>
      <c r="H185" s="68"/>
      <c r="I185" s="67">
        <v>0</v>
      </c>
    </row>
    <row r="186" spans="1:9" outlineLevel="7" x14ac:dyDescent="0.25">
      <c r="A186" s="4"/>
      <c r="B186" s="75" t="s">
        <v>143</v>
      </c>
      <c r="C186" s="49" t="s">
        <v>144</v>
      </c>
      <c r="D186" s="73">
        <v>1478748.24</v>
      </c>
      <c r="E186" s="74">
        <v>1478748.24</v>
      </c>
      <c r="F186" s="66">
        <v>1478748.24</v>
      </c>
      <c r="G186" s="67">
        <f t="shared" si="49"/>
        <v>100</v>
      </c>
      <c r="H186" s="68">
        <v>1478748.24</v>
      </c>
      <c r="I186" s="67">
        <f t="shared" si="48"/>
        <v>100</v>
      </c>
    </row>
    <row r="187" spans="1:9" ht="38.25" outlineLevel="7" x14ac:dyDescent="0.25">
      <c r="A187" s="4"/>
      <c r="B187" s="15" t="s">
        <v>167</v>
      </c>
      <c r="C187" s="12">
        <v>5601092362</v>
      </c>
      <c r="D187" s="35">
        <v>3000000</v>
      </c>
      <c r="E187" s="36">
        <v>0</v>
      </c>
      <c r="F187" s="66">
        <v>2780470.21</v>
      </c>
      <c r="G187" s="67">
        <f t="shared" si="49"/>
        <v>92.682340333333329</v>
      </c>
      <c r="H187" s="68"/>
      <c r="I187" s="67">
        <v>0</v>
      </c>
    </row>
    <row r="188" spans="1:9" outlineLevel="7" x14ac:dyDescent="0.25">
      <c r="A188" s="4"/>
      <c r="B188" s="15" t="s">
        <v>145</v>
      </c>
      <c r="C188" s="12" t="s">
        <v>146</v>
      </c>
      <c r="D188" s="35">
        <v>30303.03</v>
      </c>
      <c r="E188" s="36">
        <v>30303.03</v>
      </c>
      <c r="F188" s="66">
        <v>28085.56</v>
      </c>
      <c r="G188" s="67">
        <f t="shared" si="49"/>
        <v>92.682348926823494</v>
      </c>
      <c r="H188" s="68">
        <v>28085.56</v>
      </c>
      <c r="I188" s="67">
        <f t="shared" si="48"/>
        <v>92.682348926823494</v>
      </c>
    </row>
    <row r="189" spans="1:9" ht="18.600000000000001" customHeight="1" outlineLevel="7" x14ac:dyDescent="0.25">
      <c r="A189" s="4"/>
      <c r="B189" s="45" t="s">
        <v>210</v>
      </c>
      <c r="C189" s="100">
        <v>5601100000</v>
      </c>
      <c r="D189" s="134">
        <f>D190</f>
        <v>512153</v>
      </c>
      <c r="E189" s="135">
        <f>E190</f>
        <v>512153</v>
      </c>
      <c r="F189" s="135">
        <f t="shared" ref="F189:H189" si="60">F190</f>
        <v>512153</v>
      </c>
      <c r="G189" s="94">
        <f t="shared" si="49"/>
        <v>100</v>
      </c>
      <c r="H189" s="135">
        <f t="shared" si="60"/>
        <v>512153</v>
      </c>
      <c r="I189" s="94">
        <f t="shared" si="48"/>
        <v>100</v>
      </c>
    </row>
    <row r="190" spans="1:9" outlineLevel="7" x14ac:dyDescent="0.25">
      <c r="A190" s="4"/>
      <c r="B190" s="15" t="s">
        <v>211</v>
      </c>
      <c r="C190" s="12">
        <v>5601140995</v>
      </c>
      <c r="D190" s="46">
        <v>512153</v>
      </c>
      <c r="E190" s="53">
        <v>512153</v>
      </c>
      <c r="F190" s="66">
        <v>512153</v>
      </c>
      <c r="G190" s="67">
        <f t="shared" si="49"/>
        <v>100</v>
      </c>
      <c r="H190" s="68">
        <v>512153</v>
      </c>
      <c r="I190" s="67">
        <f t="shared" si="48"/>
        <v>100</v>
      </c>
    </row>
    <row r="191" spans="1:9" ht="19.899999999999999" customHeight="1" outlineLevel="7" x14ac:dyDescent="0.25">
      <c r="A191" s="4"/>
      <c r="B191" s="45" t="s">
        <v>212</v>
      </c>
      <c r="C191" s="100">
        <v>5601200000</v>
      </c>
      <c r="D191" s="134">
        <f>D192</f>
        <v>87350</v>
      </c>
      <c r="E191" s="135">
        <f>E192</f>
        <v>87350</v>
      </c>
      <c r="F191" s="135">
        <f t="shared" ref="F191:H191" si="61">F192</f>
        <v>87350</v>
      </c>
      <c r="G191" s="94">
        <f t="shared" si="49"/>
        <v>100</v>
      </c>
      <c r="H191" s="135">
        <f t="shared" si="61"/>
        <v>87350</v>
      </c>
      <c r="I191" s="94">
        <f t="shared" si="48"/>
        <v>100</v>
      </c>
    </row>
    <row r="192" spans="1:9" outlineLevel="7" x14ac:dyDescent="0.25">
      <c r="A192" s="4"/>
      <c r="B192" s="15" t="s">
        <v>213</v>
      </c>
      <c r="C192" s="12">
        <v>5601240996</v>
      </c>
      <c r="D192" s="46">
        <v>87350</v>
      </c>
      <c r="E192" s="53">
        <v>87350</v>
      </c>
      <c r="F192" s="66">
        <v>87350</v>
      </c>
      <c r="G192" s="67">
        <f t="shared" si="49"/>
        <v>100</v>
      </c>
      <c r="H192" s="68">
        <v>87350</v>
      </c>
      <c r="I192" s="67">
        <f t="shared" si="48"/>
        <v>100</v>
      </c>
    </row>
    <row r="193" spans="1:9" ht="25.5" outlineLevel="7" x14ac:dyDescent="0.25">
      <c r="A193" s="140">
        <v>11</v>
      </c>
      <c r="B193" s="136" t="s">
        <v>1</v>
      </c>
      <c r="C193" s="137" t="s">
        <v>2</v>
      </c>
      <c r="D193" s="98">
        <f>D194</f>
        <v>3162325</v>
      </c>
      <c r="E193" s="99">
        <f t="shared" ref="E193:H193" si="62">E194</f>
        <v>3162325</v>
      </c>
      <c r="F193" s="99">
        <f t="shared" si="62"/>
        <v>3137329</v>
      </c>
      <c r="G193" s="99">
        <f t="shared" si="62"/>
        <v>99.209568908951482</v>
      </c>
      <c r="H193" s="99">
        <f t="shared" si="62"/>
        <v>3137329</v>
      </c>
      <c r="I193" s="88">
        <f t="shared" si="48"/>
        <v>99.209568908951482</v>
      </c>
    </row>
    <row r="194" spans="1:9" ht="27" outlineLevel="7" x14ac:dyDescent="0.25">
      <c r="A194" s="4"/>
      <c r="B194" s="19" t="s">
        <v>230</v>
      </c>
      <c r="C194" s="110">
        <v>5700100000</v>
      </c>
      <c r="D194" s="101">
        <f>D195</f>
        <v>3162325</v>
      </c>
      <c r="E194" s="102">
        <f t="shared" ref="E194:H194" si="63">E195</f>
        <v>3162325</v>
      </c>
      <c r="F194" s="102">
        <f t="shared" si="63"/>
        <v>3137329</v>
      </c>
      <c r="G194" s="102">
        <f t="shared" si="63"/>
        <v>99.209568908951482</v>
      </c>
      <c r="H194" s="102">
        <f t="shared" si="63"/>
        <v>3137329</v>
      </c>
      <c r="I194" s="94">
        <f t="shared" si="48"/>
        <v>99.209568908951482</v>
      </c>
    </row>
    <row r="195" spans="1:9" ht="19.149999999999999" customHeight="1" outlineLevel="7" x14ac:dyDescent="0.25">
      <c r="A195" s="4"/>
      <c r="B195" s="43" t="s">
        <v>3</v>
      </c>
      <c r="C195" s="26">
        <v>5700105011</v>
      </c>
      <c r="D195" s="35">
        <v>3162325</v>
      </c>
      <c r="E195" s="36">
        <v>3162325</v>
      </c>
      <c r="F195" s="66">
        <v>3137329</v>
      </c>
      <c r="G195" s="67">
        <f t="shared" si="49"/>
        <v>99.209568908951482</v>
      </c>
      <c r="H195" s="68">
        <v>3137329</v>
      </c>
      <c r="I195" s="67">
        <f t="shared" si="48"/>
        <v>99.209568908951482</v>
      </c>
    </row>
    <row r="196" spans="1:9" ht="41.45" customHeight="1" outlineLevel="7" x14ac:dyDescent="0.25">
      <c r="A196" s="140">
        <v>12</v>
      </c>
      <c r="B196" s="96" t="s">
        <v>49</v>
      </c>
      <c r="C196" s="97">
        <v>6200000000</v>
      </c>
      <c r="D196" s="98">
        <f>D197+D202</f>
        <v>2465571.17</v>
      </c>
      <c r="E196" s="99">
        <f t="shared" ref="E196" si="64">E197+E202</f>
        <v>1656610.52</v>
      </c>
      <c r="F196" s="116">
        <f>F197+F202</f>
        <v>2417216.2599999998</v>
      </c>
      <c r="G196" s="88">
        <f t="shared" si="49"/>
        <v>98.038794799827244</v>
      </c>
      <c r="H196" s="117">
        <f>H197+H202</f>
        <v>1656610.52</v>
      </c>
      <c r="I196" s="88">
        <f t="shared" si="48"/>
        <v>100</v>
      </c>
    </row>
    <row r="197" spans="1:9" ht="27" outlineLevel="7" x14ac:dyDescent="0.25">
      <c r="A197" s="4"/>
      <c r="B197" s="13" t="s">
        <v>138</v>
      </c>
      <c r="C197" s="100">
        <v>6200100000</v>
      </c>
      <c r="D197" s="101">
        <f>D198+D199+D200+D201</f>
        <v>1597923.23</v>
      </c>
      <c r="E197" s="102">
        <f>E198+E199+E200+E201</f>
        <v>788962.58000000007</v>
      </c>
      <c r="F197" s="119">
        <f>F198+F199+F200+F201</f>
        <v>1549568.32</v>
      </c>
      <c r="G197" s="94">
        <f t="shared" si="49"/>
        <v>96.97389029133771</v>
      </c>
      <c r="H197" s="120">
        <f>H198+H199+H200+H201</f>
        <v>788962.58000000007</v>
      </c>
      <c r="I197" s="94">
        <f t="shared" si="48"/>
        <v>100</v>
      </c>
    </row>
    <row r="198" spans="1:9" ht="25.5" outlineLevel="7" x14ac:dyDescent="0.25">
      <c r="A198" s="4"/>
      <c r="B198" s="14" t="s">
        <v>10</v>
      </c>
      <c r="C198" s="12">
        <v>6200100001</v>
      </c>
      <c r="D198" s="35">
        <v>562626.77</v>
      </c>
      <c r="E198" s="36">
        <v>562626.77</v>
      </c>
      <c r="F198" s="66">
        <v>562626.77</v>
      </c>
      <c r="G198" s="67">
        <f t="shared" si="49"/>
        <v>100</v>
      </c>
      <c r="H198" s="66">
        <v>562626.77</v>
      </c>
      <c r="I198" s="67">
        <f t="shared" si="48"/>
        <v>100</v>
      </c>
    </row>
    <row r="199" spans="1:9" ht="25.5" outlineLevel="7" x14ac:dyDescent="0.25">
      <c r="A199" s="4"/>
      <c r="B199" s="14" t="s">
        <v>11</v>
      </c>
      <c r="C199" s="12">
        <v>6200100002</v>
      </c>
      <c r="D199" s="35">
        <v>59971.81</v>
      </c>
      <c r="E199" s="36">
        <v>59971.81</v>
      </c>
      <c r="F199" s="66">
        <v>59971.81</v>
      </c>
      <c r="G199" s="67">
        <f t="shared" si="49"/>
        <v>100</v>
      </c>
      <c r="H199" s="68">
        <v>59971.81</v>
      </c>
      <c r="I199" s="67">
        <f t="shared" si="48"/>
        <v>100</v>
      </c>
    </row>
    <row r="200" spans="1:9" outlineLevel="7" x14ac:dyDescent="0.25">
      <c r="A200" s="4"/>
      <c r="B200" s="14" t="s">
        <v>12</v>
      </c>
      <c r="C200" s="12">
        <v>6200100003</v>
      </c>
      <c r="D200" s="35">
        <v>166364</v>
      </c>
      <c r="E200" s="36">
        <v>166364</v>
      </c>
      <c r="F200" s="66">
        <v>166364</v>
      </c>
      <c r="G200" s="67">
        <f t="shared" si="49"/>
        <v>100</v>
      </c>
      <c r="H200" s="68">
        <v>166364</v>
      </c>
      <c r="I200" s="67">
        <f t="shared" si="48"/>
        <v>100</v>
      </c>
    </row>
    <row r="201" spans="1:9" ht="76.5" outlineLevel="7" x14ac:dyDescent="0.25">
      <c r="A201" s="4"/>
      <c r="B201" s="14" t="s">
        <v>236</v>
      </c>
      <c r="C201" s="12">
        <v>6200193080</v>
      </c>
      <c r="D201" s="35">
        <v>808960.65</v>
      </c>
      <c r="E201" s="36">
        <v>0</v>
      </c>
      <c r="F201" s="66">
        <v>760605.74</v>
      </c>
      <c r="G201" s="67">
        <f t="shared" si="49"/>
        <v>94.022588119706441</v>
      </c>
      <c r="H201" s="78">
        <v>0</v>
      </c>
      <c r="I201" s="67">
        <v>0</v>
      </c>
    </row>
    <row r="202" spans="1:9" ht="27" outlineLevel="1" x14ac:dyDescent="0.25">
      <c r="A202" s="4"/>
      <c r="B202" s="13" t="s">
        <v>139</v>
      </c>
      <c r="C202" s="100">
        <v>6200200000</v>
      </c>
      <c r="D202" s="101">
        <f>D203</f>
        <v>867647.94</v>
      </c>
      <c r="E202" s="102">
        <f t="shared" ref="E202" si="65">E203</f>
        <v>867647.94</v>
      </c>
      <c r="F202" s="119">
        <f>F203</f>
        <v>867647.94</v>
      </c>
      <c r="G202" s="94">
        <f t="shared" si="49"/>
        <v>100</v>
      </c>
      <c r="H202" s="120">
        <f>H203</f>
        <v>867647.94</v>
      </c>
      <c r="I202" s="94">
        <f t="shared" si="48"/>
        <v>100</v>
      </c>
    </row>
    <row r="203" spans="1:9" outlineLevel="2" x14ac:dyDescent="0.25">
      <c r="A203" s="4"/>
      <c r="B203" s="14" t="s">
        <v>13</v>
      </c>
      <c r="C203" s="12">
        <v>6200200001</v>
      </c>
      <c r="D203" s="35">
        <v>867647.94</v>
      </c>
      <c r="E203" s="36">
        <v>867647.94</v>
      </c>
      <c r="F203" s="66">
        <v>867647.94</v>
      </c>
      <c r="G203" s="67">
        <f t="shared" si="49"/>
        <v>100</v>
      </c>
      <c r="H203" s="68">
        <v>867647.94</v>
      </c>
      <c r="I203" s="67">
        <f t="shared" si="48"/>
        <v>100</v>
      </c>
    </row>
    <row r="204" spans="1:9" ht="38.25" outlineLevel="3" x14ac:dyDescent="0.25">
      <c r="A204" s="140">
        <v>13</v>
      </c>
      <c r="B204" s="96" t="s">
        <v>36</v>
      </c>
      <c r="C204" s="97">
        <v>6300000000</v>
      </c>
      <c r="D204" s="98">
        <f>D205</f>
        <v>488349.4</v>
      </c>
      <c r="E204" s="99">
        <f t="shared" ref="E204:H204" si="66">E205</f>
        <v>4883.49</v>
      </c>
      <c r="F204" s="99">
        <f t="shared" si="66"/>
        <v>488349.4</v>
      </c>
      <c r="G204" s="88">
        <f t="shared" si="49"/>
        <v>100</v>
      </c>
      <c r="H204" s="99">
        <f t="shared" si="66"/>
        <v>4883.49</v>
      </c>
      <c r="I204" s="88">
        <f t="shared" si="48"/>
        <v>100</v>
      </c>
    </row>
    <row r="205" spans="1:9" ht="54" outlineLevel="4" x14ac:dyDescent="0.25">
      <c r="A205" s="4"/>
      <c r="B205" s="13" t="s">
        <v>140</v>
      </c>
      <c r="C205" s="100">
        <v>6300100000</v>
      </c>
      <c r="D205" s="101">
        <f>D206</f>
        <v>488349.4</v>
      </c>
      <c r="E205" s="102">
        <f t="shared" ref="E205:H205" si="67">E206</f>
        <v>4883.49</v>
      </c>
      <c r="F205" s="102">
        <f t="shared" si="67"/>
        <v>488349.4</v>
      </c>
      <c r="G205" s="94">
        <f t="shared" si="49"/>
        <v>100</v>
      </c>
      <c r="H205" s="102">
        <f t="shared" si="67"/>
        <v>4883.49</v>
      </c>
      <c r="I205" s="94">
        <f t="shared" si="48"/>
        <v>100</v>
      </c>
    </row>
    <row r="206" spans="1:9" ht="64.5" customHeight="1" outlineLevel="5" x14ac:dyDescent="0.25">
      <c r="A206" s="4"/>
      <c r="B206" s="14" t="s">
        <v>57</v>
      </c>
      <c r="C206" s="12" t="s">
        <v>0</v>
      </c>
      <c r="D206" s="35">
        <v>488349.4</v>
      </c>
      <c r="E206" s="36">
        <v>4883.49</v>
      </c>
      <c r="F206" s="66">
        <v>488349.4</v>
      </c>
      <c r="G206" s="67">
        <f t="shared" si="49"/>
        <v>100</v>
      </c>
      <c r="H206" s="68">
        <v>4883.49</v>
      </c>
      <c r="I206" s="67">
        <f t="shared" si="48"/>
        <v>100</v>
      </c>
    </row>
    <row r="207" spans="1:9" ht="39.6" customHeight="1" outlineLevel="6" x14ac:dyDescent="0.25">
      <c r="A207" s="140">
        <v>14</v>
      </c>
      <c r="B207" s="96" t="s">
        <v>117</v>
      </c>
      <c r="C207" s="97">
        <v>6700000000</v>
      </c>
      <c r="D207" s="98">
        <f>D208+D214+D219+D221</f>
        <v>2300000</v>
      </c>
      <c r="E207" s="99">
        <f>E208+E214+E219+E221</f>
        <v>2300000</v>
      </c>
      <c r="F207" s="99">
        <f t="shared" ref="F207:H207" si="68">F208+F214+F219+F221</f>
        <v>2175956.19</v>
      </c>
      <c r="G207" s="88">
        <f t="shared" si="49"/>
        <v>94.606790869565216</v>
      </c>
      <c r="H207" s="99">
        <f t="shared" si="68"/>
        <v>2175956.19</v>
      </c>
      <c r="I207" s="88">
        <f t="shared" si="48"/>
        <v>94.606790869565216</v>
      </c>
    </row>
    <row r="208" spans="1:9" ht="27" outlineLevel="7" x14ac:dyDescent="0.25">
      <c r="A208" s="4"/>
      <c r="B208" s="45" t="s">
        <v>269</v>
      </c>
      <c r="C208" s="100" t="s">
        <v>151</v>
      </c>
      <c r="D208" s="101">
        <f>D209+D210+D211+D212+D213</f>
        <v>350000</v>
      </c>
      <c r="E208" s="102">
        <f>E209+E210+E211+E212+E213</f>
        <v>350000</v>
      </c>
      <c r="F208" s="102">
        <f t="shared" ref="F208:H208" si="69">F209+F210+F211+F212+F213</f>
        <v>349160</v>
      </c>
      <c r="G208" s="94">
        <f t="shared" si="49"/>
        <v>99.76</v>
      </c>
      <c r="H208" s="102">
        <f t="shared" si="69"/>
        <v>349160</v>
      </c>
      <c r="I208" s="94">
        <f t="shared" si="48"/>
        <v>99.76</v>
      </c>
    </row>
    <row r="209" spans="1:9" ht="38.25" outlineLevel="2" x14ac:dyDescent="0.25">
      <c r="A209" s="4"/>
      <c r="B209" s="15" t="s">
        <v>155</v>
      </c>
      <c r="C209" s="12" t="s">
        <v>152</v>
      </c>
      <c r="D209" s="35">
        <v>35000</v>
      </c>
      <c r="E209" s="36">
        <v>35000</v>
      </c>
      <c r="F209" s="66">
        <v>34200</v>
      </c>
      <c r="G209" s="67">
        <f t="shared" si="49"/>
        <v>97.714285714285708</v>
      </c>
      <c r="H209" s="68">
        <v>34200</v>
      </c>
      <c r="I209" s="67">
        <f t="shared" si="48"/>
        <v>97.714285714285708</v>
      </c>
    </row>
    <row r="210" spans="1:9" ht="25.5" outlineLevel="2" x14ac:dyDescent="0.25">
      <c r="A210" s="4"/>
      <c r="B210" s="15" t="s">
        <v>162</v>
      </c>
      <c r="C210" s="12">
        <v>6700103101</v>
      </c>
      <c r="D210" s="35">
        <v>10000</v>
      </c>
      <c r="E210" s="36">
        <v>10000</v>
      </c>
      <c r="F210" s="66">
        <v>10000</v>
      </c>
      <c r="G210" s="67">
        <f t="shared" si="49"/>
        <v>100</v>
      </c>
      <c r="H210" s="68">
        <v>10000</v>
      </c>
      <c r="I210" s="67">
        <f t="shared" si="48"/>
        <v>100</v>
      </c>
    </row>
    <row r="211" spans="1:9" ht="26.25" customHeight="1" outlineLevel="2" x14ac:dyDescent="0.25">
      <c r="A211" s="4"/>
      <c r="B211" s="15" t="s">
        <v>250</v>
      </c>
      <c r="C211" s="12">
        <v>6700103102</v>
      </c>
      <c r="D211" s="35">
        <v>60000</v>
      </c>
      <c r="E211" s="36">
        <v>60000</v>
      </c>
      <c r="F211" s="66">
        <v>59960</v>
      </c>
      <c r="G211" s="67">
        <f t="shared" si="49"/>
        <v>99.933333333333323</v>
      </c>
      <c r="H211" s="68">
        <v>59960</v>
      </c>
      <c r="I211" s="67">
        <f t="shared" si="48"/>
        <v>99.933333333333323</v>
      </c>
    </row>
    <row r="212" spans="1:9" ht="38.25" outlineLevel="2" x14ac:dyDescent="0.25">
      <c r="A212" s="4"/>
      <c r="B212" s="15" t="s">
        <v>156</v>
      </c>
      <c r="C212" s="12">
        <v>6700103103</v>
      </c>
      <c r="D212" s="35">
        <v>105000</v>
      </c>
      <c r="E212" s="36">
        <v>105000</v>
      </c>
      <c r="F212" s="66">
        <v>105000</v>
      </c>
      <c r="G212" s="67">
        <f t="shared" ref="G212:G241" si="70">(F212/D212)*100</f>
        <v>100</v>
      </c>
      <c r="H212" s="68">
        <v>105000</v>
      </c>
      <c r="I212" s="67">
        <f t="shared" ref="I212:I241" si="71">(H212/E212)*100</f>
        <v>100</v>
      </c>
    </row>
    <row r="213" spans="1:9" ht="38.25" outlineLevel="2" x14ac:dyDescent="0.25">
      <c r="A213" s="4"/>
      <c r="B213" s="15" t="s">
        <v>251</v>
      </c>
      <c r="C213" s="12">
        <v>6700103104</v>
      </c>
      <c r="D213" s="35">
        <v>140000</v>
      </c>
      <c r="E213" s="36">
        <v>140000</v>
      </c>
      <c r="F213" s="66">
        <v>140000</v>
      </c>
      <c r="G213" s="67">
        <f t="shared" si="70"/>
        <v>100</v>
      </c>
      <c r="H213" s="68">
        <v>140000</v>
      </c>
      <c r="I213" s="67">
        <f t="shared" si="71"/>
        <v>100</v>
      </c>
    </row>
    <row r="214" spans="1:9" ht="27" outlineLevel="2" x14ac:dyDescent="0.25">
      <c r="A214" s="4"/>
      <c r="B214" s="45" t="s">
        <v>157</v>
      </c>
      <c r="C214" s="100" t="s">
        <v>153</v>
      </c>
      <c r="D214" s="101">
        <f>D215+D216+D217+D218</f>
        <v>550000</v>
      </c>
      <c r="E214" s="102">
        <f>E215+E216+E217+E218</f>
        <v>550000</v>
      </c>
      <c r="F214" s="102">
        <f t="shared" ref="F214:H214" si="72">F215+F216+F217+F218</f>
        <v>434461.2</v>
      </c>
      <c r="G214" s="94">
        <f t="shared" si="70"/>
        <v>78.992945454545463</v>
      </c>
      <c r="H214" s="102">
        <f t="shared" si="72"/>
        <v>434461.2</v>
      </c>
      <c r="I214" s="94">
        <f t="shared" si="71"/>
        <v>78.992945454545463</v>
      </c>
    </row>
    <row r="215" spans="1:9" ht="53.25" customHeight="1" outlineLevel="2" x14ac:dyDescent="0.25">
      <c r="A215" s="4"/>
      <c r="B215" s="15" t="s">
        <v>158</v>
      </c>
      <c r="C215" s="12" t="s">
        <v>154</v>
      </c>
      <c r="D215" s="35">
        <v>430000</v>
      </c>
      <c r="E215" s="36">
        <v>430000</v>
      </c>
      <c r="F215" s="66">
        <v>334561.2</v>
      </c>
      <c r="G215" s="67">
        <f t="shared" si="70"/>
        <v>77.804930232558149</v>
      </c>
      <c r="H215" s="68">
        <v>334561.2</v>
      </c>
      <c r="I215" s="67">
        <f t="shared" si="71"/>
        <v>77.804930232558149</v>
      </c>
    </row>
    <row r="216" spans="1:9" ht="38.25" outlineLevel="2" x14ac:dyDescent="0.25">
      <c r="A216" s="4"/>
      <c r="B216" s="15" t="s">
        <v>223</v>
      </c>
      <c r="C216" s="12">
        <v>6700203111</v>
      </c>
      <c r="D216" s="35">
        <v>10000</v>
      </c>
      <c r="E216" s="36">
        <v>10000</v>
      </c>
      <c r="F216" s="66">
        <v>10000</v>
      </c>
      <c r="G216" s="67">
        <f t="shared" si="70"/>
        <v>100</v>
      </c>
      <c r="H216" s="68">
        <v>10000</v>
      </c>
      <c r="I216" s="67">
        <f t="shared" si="71"/>
        <v>100</v>
      </c>
    </row>
    <row r="217" spans="1:9" ht="38.25" outlineLevel="2" x14ac:dyDescent="0.25">
      <c r="A217" s="4"/>
      <c r="B217" s="15" t="s">
        <v>163</v>
      </c>
      <c r="C217" s="12">
        <v>6700203112</v>
      </c>
      <c r="D217" s="35">
        <v>10000</v>
      </c>
      <c r="E217" s="36">
        <v>10000</v>
      </c>
      <c r="F217" s="66">
        <v>9900</v>
      </c>
      <c r="G217" s="67">
        <f t="shared" si="70"/>
        <v>99</v>
      </c>
      <c r="H217" s="68">
        <v>9900</v>
      </c>
      <c r="I217" s="67">
        <f t="shared" si="71"/>
        <v>99</v>
      </c>
    </row>
    <row r="218" spans="1:9" outlineLevel="2" x14ac:dyDescent="0.25">
      <c r="A218" s="4"/>
      <c r="B218" s="15" t="s">
        <v>159</v>
      </c>
      <c r="C218" s="12">
        <v>6700203113</v>
      </c>
      <c r="D218" s="35">
        <v>100000</v>
      </c>
      <c r="E218" s="36">
        <v>100000</v>
      </c>
      <c r="F218" s="66">
        <v>80000</v>
      </c>
      <c r="G218" s="67">
        <f t="shared" si="70"/>
        <v>80</v>
      </c>
      <c r="H218" s="68">
        <v>80000</v>
      </c>
      <c r="I218" s="67">
        <f t="shared" si="71"/>
        <v>80</v>
      </c>
    </row>
    <row r="219" spans="1:9" ht="27" outlineLevel="2" x14ac:dyDescent="0.25">
      <c r="A219" s="4"/>
      <c r="B219" s="45" t="s">
        <v>160</v>
      </c>
      <c r="C219" s="100">
        <v>6700300000</v>
      </c>
      <c r="D219" s="101">
        <f>D220</f>
        <v>100000</v>
      </c>
      <c r="E219" s="102">
        <f>E220</f>
        <v>100000</v>
      </c>
      <c r="F219" s="102">
        <f t="shared" ref="F219:H219" si="73">F220</f>
        <v>94125</v>
      </c>
      <c r="G219" s="94">
        <f t="shared" si="70"/>
        <v>94.125</v>
      </c>
      <c r="H219" s="102">
        <f t="shared" si="73"/>
        <v>94125</v>
      </c>
      <c r="I219" s="94">
        <f t="shared" si="71"/>
        <v>94.125</v>
      </c>
    </row>
    <row r="220" spans="1:9" ht="51" outlineLevel="2" x14ac:dyDescent="0.25">
      <c r="A220" s="4"/>
      <c r="B220" s="15" t="s">
        <v>161</v>
      </c>
      <c r="C220" s="12">
        <v>6700303114</v>
      </c>
      <c r="D220" s="35">
        <v>100000</v>
      </c>
      <c r="E220" s="36">
        <v>100000</v>
      </c>
      <c r="F220" s="66">
        <v>94125</v>
      </c>
      <c r="G220" s="67">
        <f t="shared" si="70"/>
        <v>94.125</v>
      </c>
      <c r="H220" s="68">
        <v>94125</v>
      </c>
      <c r="I220" s="67">
        <f t="shared" si="71"/>
        <v>94.125</v>
      </c>
    </row>
    <row r="221" spans="1:9" ht="54" outlineLevel="2" x14ac:dyDescent="0.25">
      <c r="A221" s="4"/>
      <c r="B221" s="45" t="s">
        <v>188</v>
      </c>
      <c r="C221" s="100">
        <v>6700400000</v>
      </c>
      <c r="D221" s="101">
        <f>D222</f>
        <v>1300000</v>
      </c>
      <c r="E221" s="102">
        <f>E222</f>
        <v>1300000</v>
      </c>
      <c r="F221" s="102">
        <f t="shared" ref="F221:H221" si="74">F222</f>
        <v>1298209.99</v>
      </c>
      <c r="G221" s="94">
        <f t="shared" si="70"/>
        <v>99.862306923076929</v>
      </c>
      <c r="H221" s="102">
        <f t="shared" si="74"/>
        <v>1298209.99</v>
      </c>
      <c r="I221" s="94">
        <f t="shared" si="71"/>
        <v>99.862306923076929</v>
      </c>
    </row>
    <row r="222" spans="1:9" ht="38.25" outlineLevel="2" x14ac:dyDescent="0.25">
      <c r="A222" s="4"/>
      <c r="B222" s="15" t="s">
        <v>224</v>
      </c>
      <c r="C222" s="12">
        <v>6700403115</v>
      </c>
      <c r="D222" s="35">
        <v>1300000</v>
      </c>
      <c r="E222" s="36">
        <v>1300000</v>
      </c>
      <c r="F222" s="66">
        <v>1298209.99</v>
      </c>
      <c r="G222" s="67">
        <f t="shared" si="70"/>
        <v>99.862306923076929</v>
      </c>
      <c r="H222" s="68">
        <v>1298209.99</v>
      </c>
      <c r="I222" s="67">
        <f t="shared" si="71"/>
        <v>99.862306923076929</v>
      </c>
    </row>
    <row r="223" spans="1:9" ht="25.5" outlineLevel="4" x14ac:dyDescent="0.25">
      <c r="A223" s="140">
        <v>15</v>
      </c>
      <c r="B223" s="96" t="s">
        <v>118</v>
      </c>
      <c r="C223" s="97">
        <v>6800000000</v>
      </c>
      <c r="D223" s="98">
        <f>D229+D224</f>
        <v>2058135</v>
      </c>
      <c r="E223" s="99">
        <f>E229+E224</f>
        <v>2058135</v>
      </c>
      <c r="F223" s="99">
        <f t="shared" ref="F223:H223" si="75">F229+F224</f>
        <v>2052550.94</v>
      </c>
      <c r="G223" s="88">
        <f t="shared" si="70"/>
        <v>99.728683492579435</v>
      </c>
      <c r="H223" s="99">
        <f t="shared" si="75"/>
        <v>2052550.94</v>
      </c>
      <c r="I223" s="88">
        <f t="shared" si="71"/>
        <v>99.728683492579435</v>
      </c>
    </row>
    <row r="224" spans="1:9" ht="41.25" customHeight="1" outlineLevel="4" x14ac:dyDescent="0.25">
      <c r="A224" s="4"/>
      <c r="B224" s="45" t="s">
        <v>173</v>
      </c>
      <c r="C224" s="100">
        <v>6800100000</v>
      </c>
      <c r="D224" s="138">
        <f>D225+D226+D227+D228</f>
        <v>1942585</v>
      </c>
      <c r="E224" s="139">
        <f>E225+E226+E227+E228</f>
        <v>1942585</v>
      </c>
      <c r="F224" s="139">
        <f t="shared" ref="F224:H224" si="76">F225+F226+F227+F228</f>
        <v>1939150.94</v>
      </c>
      <c r="G224" s="94">
        <f t="shared" si="70"/>
        <v>99.823222149867306</v>
      </c>
      <c r="H224" s="139">
        <f t="shared" si="76"/>
        <v>1939150.94</v>
      </c>
      <c r="I224" s="94">
        <f t="shared" si="71"/>
        <v>99.823222149867306</v>
      </c>
    </row>
    <row r="225" spans="1:9" outlineLevel="4" x14ac:dyDescent="0.25">
      <c r="A225" s="4"/>
      <c r="B225" s="15" t="s">
        <v>174</v>
      </c>
      <c r="C225" s="12">
        <v>6800168021</v>
      </c>
      <c r="D225" s="64">
        <v>868185</v>
      </c>
      <c r="E225" s="36">
        <v>868185</v>
      </c>
      <c r="F225" s="66">
        <v>868185</v>
      </c>
      <c r="G225" s="67">
        <f t="shared" si="70"/>
        <v>100</v>
      </c>
      <c r="H225" s="68">
        <v>868185</v>
      </c>
      <c r="I225" s="67">
        <f t="shared" si="71"/>
        <v>100</v>
      </c>
    </row>
    <row r="226" spans="1:9" ht="25.5" outlineLevel="4" x14ac:dyDescent="0.25">
      <c r="A226" s="4"/>
      <c r="B226" s="15" t="s">
        <v>175</v>
      </c>
      <c r="C226" s="12">
        <v>6800168022</v>
      </c>
      <c r="D226" s="64">
        <v>735000</v>
      </c>
      <c r="E226" s="36">
        <v>735000</v>
      </c>
      <c r="F226" s="66">
        <v>731966.44</v>
      </c>
      <c r="G226" s="67">
        <f t="shared" si="70"/>
        <v>99.587270748299318</v>
      </c>
      <c r="H226" s="68">
        <v>731966.44</v>
      </c>
      <c r="I226" s="67">
        <f t="shared" si="71"/>
        <v>99.587270748299318</v>
      </c>
    </row>
    <row r="227" spans="1:9" ht="38.25" outlineLevel="4" x14ac:dyDescent="0.25">
      <c r="A227" s="4"/>
      <c r="B227" s="15" t="s">
        <v>176</v>
      </c>
      <c r="C227" s="12">
        <v>6800168023</v>
      </c>
      <c r="D227" s="64">
        <v>229400</v>
      </c>
      <c r="E227" s="36">
        <v>229400</v>
      </c>
      <c r="F227" s="36">
        <v>228999.5</v>
      </c>
      <c r="G227" s="67">
        <f t="shared" si="70"/>
        <v>99.825414123801224</v>
      </c>
      <c r="H227" s="36">
        <v>228999.5</v>
      </c>
      <c r="I227" s="67">
        <f t="shared" si="71"/>
        <v>99.825414123801224</v>
      </c>
    </row>
    <row r="228" spans="1:9" outlineLevel="4" x14ac:dyDescent="0.25">
      <c r="A228" s="4"/>
      <c r="B228" s="15" t="s">
        <v>177</v>
      </c>
      <c r="C228" s="12">
        <v>6800168024</v>
      </c>
      <c r="D228" s="64">
        <v>110000</v>
      </c>
      <c r="E228" s="36">
        <v>110000</v>
      </c>
      <c r="F228" s="66">
        <v>110000</v>
      </c>
      <c r="G228" s="67">
        <f t="shared" si="70"/>
        <v>100</v>
      </c>
      <c r="H228" s="68">
        <v>110000</v>
      </c>
      <c r="I228" s="67">
        <f t="shared" si="71"/>
        <v>100</v>
      </c>
    </row>
    <row r="229" spans="1:9" ht="67.5" outlineLevel="4" x14ac:dyDescent="0.25">
      <c r="A229" s="4"/>
      <c r="B229" s="13" t="s">
        <v>141</v>
      </c>
      <c r="C229" s="100">
        <v>6800200000</v>
      </c>
      <c r="D229" s="101">
        <f>D230</f>
        <v>115550</v>
      </c>
      <c r="E229" s="102">
        <f t="shared" ref="E229:H229" si="77">E230</f>
        <v>115550</v>
      </c>
      <c r="F229" s="102">
        <f t="shared" si="77"/>
        <v>113400</v>
      </c>
      <c r="G229" s="94">
        <f t="shared" si="70"/>
        <v>98.139333621808746</v>
      </c>
      <c r="H229" s="102">
        <f t="shared" si="77"/>
        <v>113400</v>
      </c>
      <c r="I229" s="94">
        <f t="shared" si="71"/>
        <v>98.139333621808746</v>
      </c>
    </row>
    <row r="230" spans="1:9" ht="20.45" customHeight="1" outlineLevel="4" x14ac:dyDescent="0.25">
      <c r="A230" s="4"/>
      <c r="B230" s="14" t="s">
        <v>90</v>
      </c>
      <c r="C230" s="12">
        <v>6800268001</v>
      </c>
      <c r="D230" s="35">
        <v>115550</v>
      </c>
      <c r="E230" s="36">
        <v>115550</v>
      </c>
      <c r="F230" s="66">
        <v>113400</v>
      </c>
      <c r="G230" s="67">
        <f t="shared" si="70"/>
        <v>98.139333621808746</v>
      </c>
      <c r="H230" s="68">
        <v>113400</v>
      </c>
      <c r="I230" s="67">
        <f t="shared" si="71"/>
        <v>98.139333621808746</v>
      </c>
    </row>
    <row r="231" spans="1:9" ht="38.25" outlineLevel="4" x14ac:dyDescent="0.25">
      <c r="A231" s="140">
        <v>16</v>
      </c>
      <c r="B231" s="96" t="s">
        <v>91</v>
      </c>
      <c r="C231" s="97">
        <v>7000000000</v>
      </c>
      <c r="D231" s="98">
        <f>D232</f>
        <v>50000</v>
      </c>
      <c r="E231" s="99">
        <f t="shared" ref="E231:E232" si="78">E232</f>
        <v>50000</v>
      </c>
      <c r="F231" s="116">
        <f>F232</f>
        <v>50000</v>
      </c>
      <c r="G231" s="88">
        <f t="shared" si="70"/>
        <v>100</v>
      </c>
      <c r="H231" s="117">
        <f>H232</f>
        <v>50000</v>
      </c>
      <c r="I231" s="88">
        <f t="shared" si="71"/>
        <v>100</v>
      </c>
    </row>
    <row r="232" spans="1:9" ht="40.5" outlineLevel="4" x14ac:dyDescent="0.25">
      <c r="A232" s="4"/>
      <c r="B232" s="13" t="s">
        <v>92</v>
      </c>
      <c r="C232" s="100">
        <v>7000100000</v>
      </c>
      <c r="D232" s="101">
        <f>D233</f>
        <v>50000</v>
      </c>
      <c r="E232" s="102">
        <f t="shared" si="78"/>
        <v>50000</v>
      </c>
      <c r="F232" s="119">
        <f>F233</f>
        <v>50000</v>
      </c>
      <c r="G232" s="94">
        <f t="shared" si="70"/>
        <v>100</v>
      </c>
      <c r="H232" s="120">
        <f>H233</f>
        <v>50000</v>
      </c>
      <c r="I232" s="94">
        <f t="shared" si="71"/>
        <v>100</v>
      </c>
    </row>
    <row r="233" spans="1:9" ht="38.25" outlineLevel="4" x14ac:dyDescent="0.25">
      <c r="A233" s="4"/>
      <c r="B233" s="14" t="s">
        <v>93</v>
      </c>
      <c r="C233" s="12">
        <v>7000108011</v>
      </c>
      <c r="D233" s="35">
        <v>50000</v>
      </c>
      <c r="E233" s="36">
        <v>50000</v>
      </c>
      <c r="F233" s="66">
        <v>50000</v>
      </c>
      <c r="G233" s="67">
        <f t="shared" si="70"/>
        <v>100</v>
      </c>
      <c r="H233" s="68">
        <f>F233</f>
        <v>50000</v>
      </c>
      <c r="I233" s="67">
        <f t="shared" si="71"/>
        <v>100</v>
      </c>
    </row>
    <row r="234" spans="1:9" ht="51" outlineLevel="4" x14ac:dyDescent="0.25">
      <c r="A234" s="140">
        <v>17</v>
      </c>
      <c r="B234" s="96" t="s">
        <v>252</v>
      </c>
      <c r="C234" s="97">
        <v>7100000000</v>
      </c>
      <c r="D234" s="98">
        <f>D235</f>
        <v>915260</v>
      </c>
      <c r="E234" s="99">
        <f t="shared" ref="E234:H234" si="79">E235</f>
        <v>915260</v>
      </c>
      <c r="F234" s="99">
        <f t="shared" si="79"/>
        <v>839231</v>
      </c>
      <c r="G234" s="88">
        <f t="shared" si="70"/>
        <v>91.693180079977282</v>
      </c>
      <c r="H234" s="99">
        <f t="shared" si="79"/>
        <v>839231</v>
      </c>
      <c r="I234" s="88">
        <f t="shared" si="71"/>
        <v>91.693180079977282</v>
      </c>
    </row>
    <row r="235" spans="1:9" ht="54" outlineLevel="4" x14ac:dyDescent="0.25">
      <c r="A235" s="4"/>
      <c r="B235" s="13" t="s">
        <v>222</v>
      </c>
      <c r="C235" s="100">
        <v>7100100000</v>
      </c>
      <c r="D235" s="101">
        <f>D236+D237+D238+D239+D240</f>
        <v>915260</v>
      </c>
      <c r="E235" s="102">
        <f>E236+E237+E238+E239+E240</f>
        <v>915260</v>
      </c>
      <c r="F235" s="102">
        <f t="shared" ref="F235:H235" si="80">F236+F237+F238+F239+F240</f>
        <v>839231</v>
      </c>
      <c r="G235" s="94">
        <f t="shared" si="70"/>
        <v>91.693180079977282</v>
      </c>
      <c r="H235" s="102">
        <f t="shared" si="80"/>
        <v>839231</v>
      </c>
      <c r="I235" s="94">
        <f t="shared" si="71"/>
        <v>91.693180079977282</v>
      </c>
    </row>
    <row r="236" spans="1:9" ht="16.5" customHeight="1" outlineLevel="4" x14ac:dyDescent="0.25">
      <c r="A236" s="4"/>
      <c r="B236" s="14" t="s">
        <v>119</v>
      </c>
      <c r="C236" s="12">
        <v>7100101131</v>
      </c>
      <c r="D236" s="35">
        <v>126760</v>
      </c>
      <c r="E236" s="36">
        <v>126760</v>
      </c>
      <c r="F236" s="66">
        <v>126760</v>
      </c>
      <c r="G236" s="67">
        <f t="shared" si="70"/>
        <v>100</v>
      </c>
      <c r="H236" s="68">
        <v>126760</v>
      </c>
      <c r="I236" s="67">
        <f t="shared" si="71"/>
        <v>100</v>
      </c>
    </row>
    <row r="237" spans="1:9" ht="25.5" outlineLevel="4" x14ac:dyDescent="0.25">
      <c r="A237" s="4"/>
      <c r="B237" s="15" t="s">
        <v>185</v>
      </c>
      <c r="C237" s="12">
        <v>7100101132</v>
      </c>
      <c r="D237" s="35">
        <v>27280</v>
      </c>
      <c r="E237" s="36">
        <v>27280</v>
      </c>
      <c r="F237" s="66">
        <v>27280</v>
      </c>
      <c r="G237" s="67">
        <f t="shared" si="70"/>
        <v>100</v>
      </c>
      <c r="H237" s="68">
        <v>27280</v>
      </c>
      <c r="I237" s="67">
        <f t="shared" si="71"/>
        <v>100</v>
      </c>
    </row>
    <row r="238" spans="1:9" ht="25.5" outlineLevel="4" x14ac:dyDescent="0.25">
      <c r="A238" s="4"/>
      <c r="B238" s="15" t="s">
        <v>186</v>
      </c>
      <c r="C238" s="12">
        <v>7100101133</v>
      </c>
      <c r="D238" s="35">
        <v>61220</v>
      </c>
      <c r="E238" s="36">
        <v>61220</v>
      </c>
      <c r="F238" s="66">
        <v>61217</v>
      </c>
      <c r="G238" s="67">
        <f t="shared" si="70"/>
        <v>99.995099640640319</v>
      </c>
      <c r="H238" s="68">
        <v>61217</v>
      </c>
      <c r="I238" s="67">
        <f t="shared" si="71"/>
        <v>99.995099640640319</v>
      </c>
    </row>
    <row r="239" spans="1:9" ht="25.5" outlineLevel="4" x14ac:dyDescent="0.25">
      <c r="A239" s="4"/>
      <c r="B239" s="15" t="s">
        <v>187</v>
      </c>
      <c r="C239" s="12">
        <v>7100101134</v>
      </c>
      <c r="D239" s="35">
        <v>500000</v>
      </c>
      <c r="E239" s="36">
        <v>500000</v>
      </c>
      <c r="F239" s="66">
        <v>500000</v>
      </c>
      <c r="G239" s="67">
        <f t="shared" si="70"/>
        <v>100</v>
      </c>
      <c r="H239" s="68">
        <v>500000</v>
      </c>
      <c r="I239" s="67">
        <f t="shared" si="71"/>
        <v>100</v>
      </c>
    </row>
    <row r="240" spans="1:9" ht="25.5" outlineLevel="4" x14ac:dyDescent="0.25">
      <c r="A240" s="4"/>
      <c r="B240" s="15" t="s">
        <v>215</v>
      </c>
      <c r="C240" s="12">
        <v>7100101135</v>
      </c>
      <c r="D240" s="35">
        <v>200000</v>
      </c>
      <c r="E240" s="36">
        <v>200000</v>
      </c>
      <c r="F240" s="66">
        <v>123974</v>
      </c>
      <c r="G240" s="67">
        <f t="shared" si="70"/>
        <v>61.987000000000002</v>
      </c>
      <c r="H240" s="68">
        <v>123974</v>
      </c>
      <c r="I240" s="67">
        <f t="shared" si="71"/>
        <v>61.987000000000002</v>
      </c>
    </row>
    <row r="241" spans="1:9" ht="24" customHeight="1" outlineLevel="5" x14ac:dyDescent="0.25">
      <c r="A241" s="5"/>
      <c r="B241" s="148" t="s">
        <v>58</v>
      </c>
      <c r="C241" s="149"/>
      <c r="D241" s="69">
        <f>D11+D14+D68+D100+D77+D105+D109+D118+D121+D161+D193+D196+D204+D207+D223+D231+D234+D154</f>
        <v>478358381.64999992</v>
      </c>
      <c r="E241" s="70">
        <f>E11+E14+E68+E100+E77+E105+E109+E118+E121+E161+E193+E196+E204+E207+E223+E231+E234+E154</f>
        <v>243755970.77000001</v>
      </c>
      <c r="F241" s="77">
        <f>F11+F14+F68+F77+F100+F105+F109+F118+F121+F154+F161+F193+F196+F204+F207+F223+F231+F234</f>
        <v>468917343.67000002</v>
      </c>
      <c r="G241" s="71">
        <f t="shared" si="70"/>
        <v>98.026367187832065</v>
      </c>
      <c r="H241" s="141">
        <f>H11+H14+H68+H77+H100+H105+H109+H118+H121+H154+H161+H193+H196+H204+H207+H223+H231+H234</f>
        <v>238591660.44000006</v>
      </c>
      <c r="I241" s="71">
        <f t="shared" si="71"/>
        <v>97.881360479627872</v>
      </c>
    </row>
  </sheetData>
  <mergeCells count="9">
    <mergeCell ref="B241:C241"/>
    <mergeCell ref="C8:C9"/>
    <mergeCell ref="B8:B9"/>
    <mergeCell ref="D8:E8"/>
    <mergeCell ref="E3:I3"/>
    <mergeCell ref="G4:I4"/>
    <mergeCell ref="H5:I5"/>
    <mergeCell ref="F8:I8"/>
    <mergeCell ref="B6:E6"/>
  </mergeCells>
  <pageMargins left="0.35433070866141736" right="0.19685039370078741" top="0.39370078740157483" bottom="0.19685039370078741" header="0.19685039370078741" footer="0.19685039370078741"/>
  <pageSetup paperSize="9" scale="9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2022-03-22T01:07:56Z</cp:lastPrinted>
  <dcterms:created xsi:type="dcterms:W3CDTF">2020-11-30T03:43:02Z</dcterms:created>
  <dcterms:modified xsi:type="dcterms:W3CDTF">2022-05-23T23:46:03Z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