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Чернакова\Новая папка1\мои документы\Постановления\2021\Изменения дороги 12.2021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Area" localSheetId="0">Лист1!$A$1:$I$80</definedName>
  </definedNames>
  <calcPr calcId="152511"/>
</workbook>
</file>

<file path=xl/calcChain.xml><?xml version="1.0" encoding="utf-8"?>
<calcChain xmlns="http://schemas.openxmlformats.org/spreadsheetml/2006/main">
  <c r="G35" i="1" l="1"/>
  <c r="F36" i="1"/>
  <c r="F35" i="1"/>
  <c r="F37" i="1"/>
  <c r="G37" i="1"/>
  <c r="E37" i="1"/>
  <c r="E35" i="1" l="1"/>
  <c r="E16" i="1"/>
  <c r="D65" i="1" l="1"/>
  <c r="D64" i="1"/>
  <c r="D63" i="1"/>
  <c r="D62" i="1"/>
  <c r="E68" i="1"/>
  <c r="E78" i="1" s="1"/>
  <c r="F68" i="1"/>
  <c r="G68" i="1"/>
  <c r="F80" i="1"/>
  <c r="G80" i="1"/>
  <c r="G36" i="1"/>
  <c r="E36" i="1"/>
  <c r="D36" i="1" s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F16" i="1"/>
  <c r="G16" i="1"/>
  <c r="D35" i="1" l="1"/>
  <c r="G78" i="1"/>
  <c r="F78" i="1"/>
  <c r="E80" i="1"/>
  <c r="D80" i="1" s="1"/>
  <c r="D37" i="1"/>
  <c r="G76" i="1"/>
  <c r="F76" i="1"/>
  <c r="E76" i="1"/>
  <c r="D16" i="1"/>
  <c r="D78" i="1" l="1"/>
  <c r="D76" i="1"/>
  <c r="D59" i="1"/>
  <c r="D51" i="1" l="1"/>
  <c r="D74" i="1"/>
  <c r="D61" i="1" l="1"/>
  <c r="D58" i="1"/>
  <c r="D70" i="1" l="1"/>
  <c r="D71" i="1"/>
  <c r="D72" i="1"/>
  <c r="D73" i="1"/>
  <c r="D75" i="1"/>
  <c r="D69" i="1"/>
  <c r="D57" i="1"/>
  <c r="D56" i="1"/>
  <c r="D55" i="1"/>
  <c r="D54" i="1"/>
  <c r="D53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68" i="1" l="1"/>
  <c r="E79" i="1"/>
  <c r="G79" i="1"/>
  <c r="D79" i="1" l="1"/>
</calcChain>
</file>

<file path=xl/sharedStrings.xml><?xml version="1.0" encoding="utf-8"?>
<sst xmlns="http://schemas.openxmlformats.org/spreadsheetml/2006/main" count="194" uniqueCount="85">
  <si>
    <t>Содержание мероприятий</t>
  </si>
  <si>
    <t>Срок исполнения</t>
  </si>
  <si>
    <t>Источник финансирования</t>
  </si>
  <si>
    <t>Ответственный исполнитель</t>
  </si>
  <si>
    <t>I. Мероприятия по содержанию автомобильных дорог общего пользования местного значения и искусственных сооружений на них</t>
  </si>
  <si>
    <t>II. Мероприятия по ремонту и капитальному ремонту автомобильных дорог общего пользования местного значения и искусственных сооружений на них</t>
  </si>
  <si>
    <t xml:space="preserve">Итого                                </t>
  </si>
  <si>
    <t xml:space="preserve"> в том числе по годам </t>
  </si>
  <si>
    <t>№ п/п</t>
  </si>
  <si>
    <t>в том числе:</t>
  </si>
  <si>
    <t xml:space="preserve">Содержание автомобильных дорог общего пользования местного значения и инженерных сооружений на них, в том числе:  </t>
  </si>
  <si>
    <t xml:space="preserve">Приложение </t>
  </si>
  <si>
    <t>1.1</t>
  </si>
  <si>
    <t>1.2</t>
  </si>
  <si>
    <t>1.3</t>
  </si>
  <si>
    <t>ТЕРНЕЙСКОГО МУНИЦИПАЛЬНОГО ОКРУГА НА 2021 - 2023 ГОДЫ"</t>
  </si>
  <si>
    <t>содержание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</si>
  <si>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 Малая-Кема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</si>
  <si>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 Перетычиха, с. Единка Тернейского муниципального округа</t>
  </si>
  <si>
    <t>Администрация Тернейского муниципального округа (отдел жизнеобеспечения и развития инфраструктуры)</t>
  </si>
  <si>
    <t>бюджет Тернейского муниципального округа</t>
  </si>
  <si>
    <t>1.4</t>
  </si>
  <si>
    <t>1.5</t>
  </si>
  <si>
    <t>1.6</t>
  </si>
  <si>
    <t>бюджет Приморского края</t>
  </si>
  <si>
    <t>III. Мероприятия по повышению безопасности дорожного движения</t>
  </si>
  <si>
    <t>Ремонт асфальтобетонного покрытия автомобильной дороги по ул. Ивановской от дома № 74 до дома № 98 в пгт.Терней  Тернейского муниципального округа</t>
  </si>
  <si>
    <t xml:space="preserve"> </t>
  </si>
  <si>
    <t>Обустройство пешеходных переходов в пгт. Пластун  Тернейского муниципального округа</t>
  </si>
  <si>
    <t>Содержание пешеходных переходов и тротуаров в пгт. Терней  Тернейского муниципального округа</t>
  </si>
  <si>
    <t>Содержание пешеходных переходов и тротуаров в пгт. Пластун  Тернейского муниципального округа</t>
  </si>
  <si>
    <t>Содержание сети уличного освещения на дорогах общего пользования в пгт. Пластун  Тернейского муниципального округа</t>
  </si>
  <si>
    <t>Устройство посадочных площадок с павильонами для обеспечения безопасной перевозки учащихся на ул. Артемово, мкр. Пионерский, мкр. Дубки в пгт. Терней  Тернейского муниципального округа</t>
  </si>
  <si>
    <t>к постановлению администрации</t>
  </si>
  <si>
    <t xml:space="preserve">ПЕРЕЧЕНЬ МЕРОПРИЯТИЙ К МУНИЦИПАЛЬНОЙ ПРОГРАММЕ "МОДЕРНИЗАЦИЯ ДОРОЖНОЙ СЕТИ И </t>
  </si>
  <si>
    <t xml:space="preserve">ПОВЫШЕНИЕ БЕЗОПАСНОСТИ ДОРОЖНОГО ДВИЖЕНИЯ НА ТЕРРИТОРИИ </t>
  </si>
  <si>
    <t>Тернейского муниципального округа</t>
  </si>
  <si>
    <t>1.7</t>
  </si>
  <si>
    <t>содержание автомобильной дороги общего пользования местного значения и инженерных сооружений на них Амгу - Максимовка</t>
  </si>
  <si>
    <t>1.8</t>
  </si>
  <si>
    <t>1.9</t>
  </si>
  <si>
    <t>содержание дорог общего пользования местного значения и инженерных сооружений на них Тернейского муниципального оруга</t>
  </si>
  <si>
    <t>Ремонт асфальтобетонного покрытия автомобильной дороги по ул. Лермонтова от жилого дома № 6 до жилого дома №14 в пгт. Пластун  Тернейского муниципального округа</t>
  </si>
  <si>
    <t>1.10</t>
  </si>
  <si>
    <t>Ремонт асфальтобетонного покрытия автомобильной дороги по ул. 30 лет Победы в пгт. Терней</t>
  </si>
  <si>
    <t>Ремонт асфальтобетонного покрытия автомобильной дороги по ул. Партизанская и ул. Комсомольская в пгт. Терней</t>
  </si>
  <si>
    <t>Ремонт асфальтобетонного покрытия автомобильной дороги по ул. Чапаевская (39) метров  в пгт. Терней</t>
  </si>
  <si>
    <t>Ремонт автомобильной дороги по ул. Южная в пгт. Терней</t>
  </si>
  <si>
    <t xml:space="preserve"> Ремонт автомобильных дорог общего пользования местного значения Тернейского муниципального округа</t>
  </si>
  <si>
    <t>Ремонт асфальтобетонного покрытия автомобильной дороги по ул. 30-лет Победы (от жилого дома №88 по ул. Ивановская до жилого дома №15 по ул. 30-лет Победы) в пгт.Терней  Тернейского муниципального округа</t>
  </si>
  <si>
    <t>Ремонт дорожного полотна асфальтобетонной смесью толщиной слоя 5 см автомобильной дороги по пер. Школьный пгт. Пластун  Тернейского муниципального округа</t>
  </si>
  <si>
    <t>устройство водоотводной траншеи по ул. Яблоневой  в пгт. Терней</t>
  </si>
  <si>
    <t>закупка дорожной техники</t>
  </si>
  <si>
    <t>содержание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</si>
  <si>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</si>
  <si>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</si>
  <si>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Ремонт автомобильной дороги общего пользования местного значения Рудная Пристань-Терней км. 82+80 - аэропорт пгт. Пластун  Тернейского муниципального округа</t>
  </si>
  <si>
    <t>Ремонт  асфальтобетонного покрытия автомобильной дороги по ул. Студенческая (от жилого дома № 3 по ул. Студенческая до жилого дома №17 по ул. Студенческая и от жилого дома №17 по ул. Студенческая до здания № 1Б по ул. Лесная) пгт. Пластун  Тернейского муниципального округа</t>
  </si>
  <si>
    <t>Пластунский территориальный отдел</t>
  </si>
  <si>
    <t>Амгунский территориальный отдел</t>
  </si>
  <si>
    <t>Самаргинский территориальный отдел</t>
  </si>
  <si>
    <t>Ремонт асфальтобетонного покрытия автомобильной дороги по ул. Матросова от д. № 1 до д. № 29 в пгт. Пластун  Тернейского муниципального округа</t>
  </si>
  <si>
    <t>Ремонт асфальтобетонного покрытия автомобильной дороги по ул. Кирова от д. № 10 до д. № 2 ул. Матросова  в пгт. Пластун</t>
  </si>
  <si>
    <t>1.2.1</t>
  </si>
  <si>
    <t>Ремонт асфальтобетонного покрытия автомобильной дороги по ул. Пушкина от дома № 6 по ул. Лермонтова до дома № 3 по ул. Пушкина в пгт. Пластун  Тернейского муниципального округа</t>
  </si>
  <si>
    <t>Ремонт цементобетонного покрытия автомобильной дороги по ул. Октябрьская  от д. № 21 по ул. Октябрьской до д. № 7 по ул. Первая Набережная  в пгт. Пластун</t>
  </si>
  <si>
    <t>Содержание сети уличного освещения на дорогах общего пользования в пгт. Терней (ул. Партизанская) в населённых пунктах  Тернейского муниципального округа</t>
  </si>
  <si>
    <t>Ремонт автомобильных дорог общего пользования местного значения и инженерных сооружений на них в с. Самарга Тернейского муниципального округа</t>
  </si>
  <si>
    <t>Устройство посадочных площадок с павильонами для обеспечения безопасной перевозки учащихся на ул. 30 лет Победы, ул. Ивановская, остановка "Тополёк", остановка "Колхоз Огни" в пгт. Терней 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</si>
  <si>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</si>
  <si>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</si>
  <si>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Добровольные пожертвования</t>
  </si>
  <si>
    <t>1.1.1</t>
  </si>
  <si>
    <t>2021-2023</t>
  </si>
  <si>
    <t xml:space="preserve">2021 - 2023 </t>
  </si>
  <si>
    <t>Тернейский территориальный отдел</t>
  </si>
  <si>
    <t>1.3.1</t>
  </si>
  <si>
    <t>Добровольное пожертование</t>
  </si>
  <si>
    <t>Безопасность дорожного движения</t>
  </si>
  <si>
    <t xml:space="preserve">2021-2023 </t>
  </si>
  <si>
    <t>Ремонт автомобильных дорог общего пользования местного значения</t>
  </si>
  <si>
    <t>Ремонт асфальтобетонного покрытия автомобильной дороги по ул. Аэропорт (от асфальтобетонного покрытия автомобильной дороги Терней-Малая Кема до доиа №2 по в пгт. Терней пгт. Пластун  Тернейского муниципального округа</t>
  </si>
  <si>
    <t>Ремонт асфальтобетонного покрытия автомобильной дороги по ул. ул. Студенческая (от жилого дома №21 по ул. Студенческая до жилого жилого дома №29 по ул. Студенческая) пгт. Пластун  Тернейского муниципального округа</t>
  </si>
  <si>
    <t>Объем финансирования,  руб.</t>
  </si>
  <si>
    <t>от 13.12.2021 № 1203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</si>
</sst>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Border="1"/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4" xfId="0" applyBorder="1"/>
    <xf numFmtId="49" fontId="1" fillId="0" borderId="2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16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5" fillId="0" borderId="0" xfId="0" applyFont="1"/>
    <xf numFmtId="0" fontId="2" fillId="0" borderId="2" xfId="0" applyFont="1" applyBorder="1" applyAlignment="1">
      <alignment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5" fillId="0" borderId="0" xfId="0" applyFont="1" applyBorder="1"/>
    <xf numFmtId="49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0" fillId="0" borderId="2" xfId="0" applyBorder="1"/>
    <xf numFmtId="0" fontId="0" fillId="0" borderId="2" xfId="0" applyBorder="1" applyAlignment="1">
      <alignment horizontal="center"/>
    </xf>
    <xf numFmtId="0" fontId="1" fillId="0" borderId="1" xfId="0" applyNumberFormat="1" applyFont="1" applyBorder="1" applyAlignment="1">
      <alignment horizontal="center" vertical="center" wrapText="1"/>
    </xf>
    <xf numFmtId="2" fontId="0" fillId="0" borderId="0" xfId="0" applyNumberFormat="1"/>
    <xf numFmtId="2" fontId="1" fillId="0" borderId="2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2" fontId="0" fillId="0" borderId="2" xfId="0" applyNumberFormat="1" applyBorder="1"/>
    <xf numFmtId="2" fontId="1" fillId="0" borderId="5" xfId="0" applyNumberFormat="1" applyFont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top" wrapText="1"/>
    </xf>
    <xf numFmtId="4" fontId="2" fillId="0" borderId="8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80"/>
  <sheetViews>
    <sheetView tabSelected="1" view="pageBreakPreview" topLeftCell="A71" zoomScale="80" zoomScaleNormal="120" zoomScaleSheetLayoutView="80" workbookViewId="0">
      <selection activeCell="I7" sqref="I7"/>
    </sheetView>
  </sheetViews>
  <sheetFormatPr defaultRowHeight="12.75" x14ac:dyDescent="0.2"/>
  <cols>
    <col min="1" max="1" width="10.140625" customWidth="1"/>
    <col min="2" max="2" width="43" customWidth="1"/>
    <col min="3" max="3" width="13" customWidth="1"/>
    <col min="4" max="4" width="23.7109375" style="49" customWidth="1"/>
    <col min="5" max="5" width="20.28515625" style="49" customWidth="1"/>
    <col min="6" max="6" width="20.85546875" style="49" customWidth="1"/>
    <col min="7" max="7" width="23" style="49" customWidth="1"/>
    <col min="8" max="8" width="18" customWidth="1"/>
    <col min="9" max="9" width="33.140625" style="37" customWidth="1"/>
  </cols>
  <sheetData>
    <row r="2" spans="1:11" ht="15.75" x14ac:dyDescent="0.25">
      <c r="A2" s="1"/>
      <c r="H2" s="73" t="s">
        <v>11</v>
      </c>
      <c r="I2" s="73"/>
      <c r="J2" s="3"/>
      <c r="K2" s="3"/>
    </row>
    <row r="3" spans="1:11" ht="12" customHeight="1" x14ac:dyDescent="0.25">
      <c r="A3" s="1"/>
      <c r="H3" s="73" t="s">
        <v>33</v>
      </c>
      <c r="I3" s="73"/>
      <c r="J3" s="3"/>
      <c r="K3" s="3"/>
    </row>
    <row r="4" spans="1:11" ht="14.25" customHeight="1" x14ac:dyDescent="0.25">
      <c r="A4" s="1"/>
      <c r="H4" s="73" t="s">
        <v>36</v>
      </c>
      <c r="I4" s="73"/>
      <c r="J4" s="3"/>
      <c r="K4" s="3"/>
    </row>
    <row r="5" spans="1:11" ht="12.75" customHeight="1" x14ac:dyDescent="0.25">
      <c r="A5" s="1"/>
      <c r="H5" s="73" t="s">
        <v>84</v>
      </c>
      <c r="I5" s="73"/>
      <c r="J5" s="3"/>
      <c r="K5" s="3"/>
    </row>
    <row r="6" spans="1:11" ht="12.75" customHeight="1" x14ac:dyDescent="0.25">
      <c r="A6" s="1"/>
      <c r="H6" s="8"/>
      <c r="I6" s="35"/>
      <c r="J6" s="3"/>
      <c r="K6" s="3"/>
    </row>
    <row r="7" spans="1:11" ht="9.75" customHeight="1" x14ac:dyDescent="0.25">
      <c r="A7" s="1"/>
      <c r="H7" s="8"/>
      <c r="I7" s="35"/>
      <c r="J7" s="3"/>
      <c r="K7" s="3"/>
    </row>
    <row r="8" spans="1:11" ht="15.75" x14ac:dyDescent="0.25">
      <c r="A8" s="65" t="s">
        <v>34</v>
      </c>
      <c r="B8" s="65"/>
      <c r="C8" s="65"/>
      <c r="D8" s="65"/>
      <c r="E8" s="65"/>
      <c r="F8" s="65"/>
      <c r="G8" s="65"/>
      <c r="H8" s="65"/>
      <c r="I8" s="65"/>
    </row>
    <row r="9" spans="1:11" ht="15.75" x14ac:dyDescent="0.25">
      <c r="A9" s="65" t="s">
        <v>35</v>
      </c>
      <c r="B9" s="65"/>
      <c r="C9" s="65"/>
      <c r="D9" s="65"/>
      <c r="E9" s="65"/>
      <c r="F9" s="65"/>
      <c r="G9" s="65"/>
      <c r="H9" s="65"/>
      <c r="I9" s="65"/>
    </row>
    <row r="10" spans="1:11" ht="15.75" x14ac:dyDescent="0.25">
      <c r="A10" s="65" t="s">
        <v>15</v>
      </c>
      <c r="B10" s="65"/>
      <c r="C10" s="65"/>
      <c r="D10" s="65"/>
      <c r="E10" s="65"/>
      <c r="F10" s="65"/>
      <c r="G10" s="65"/>
      <c r="H10" s="65"/>
      <c r="I10" s="65"/>
    </row>
    <row r="11" spans="1:11" ht="12.75" customHeight="1" x14ac:dyDescent="0.25">
      <c r="A11" s="2"/>
    </row>
    <row r="12" spans="1:11" ht="15.75" customHeight="1" x14ac:dyDescent="0.2">
      <c r="A12" s="83" t="s">
        <v>8</v>
      </c>
      <c r="B12" s="76" t="s">
        <v>0</v>
      </c>
      <c r="C12" s="76" t="s">
        <v>1</v>
      </c>
      <c r="D12" s="81" t="s">
        <v>83</v>
      </c>
      <c r="E12" s="85" t="s">
        <v>7</v>
      </c>
      <c r="F12" s="86"/>
      <c r="G12" s="87"/>
      <c r="H12" s="76" t="s">
        <v>2</v>
      </c>
      <c r="I12" s="83" t="s">
        <v>3</v>
      </c>
    </row>
    <row r="13" spans="1:11" ht="28.5" customHeight="1" x14ac:dyDescent="0.2">
      <c r="A13" s="84"/>
      <c r="B13" s="77"/>
      <c r="C13" s="77"/>
      <c r="D13" s="82"/>
      <c r="E13" s="13">
        <v>2021</v>
      </c>
      <c r="F13" s="48">
        <v>2022</v>
      </c>
      <c r="G13" s="48">
        <v>2023</v>
      </c>
      <c r="H13" s="77"/>
      <c r="I13" s="84"/>
    </row>
    <row r="14" spans="1:11" ht="15.75" customHeight="1" x14ac:dyDescent="0.2">
      <c r="A14" s="57">
        <v>1</v>
      </c>
      <c r="B14" s="58">
        <v>2</v>
      </c>
      <c r="C14" s="58">
        <v>3</v>
      </c>
      <c r="D14" s="58">
        <v>4</v>
      </c>
      <c r="E14" s="58">
        <v>5</v>
      </c>
      <c r="F14" s="58">
        <v>6</v>
      </c>
      <c r="G14" s="58">
        <v>7</v>
      </c>
      <c r="H14" s="58">
        <v>8</v>
      </c>
      <c r="I14" s="57">
        <v>9</v>
      </c>
    </row>
    <row r="15" spans="1:11" ht="12.75" customHeight="1" x14ac:dyDescent="0.2">
      <c r="A15" s="66" t="s">
        <v>4</v>
      </c>
      <c r="B15" s="67"/>
      <c r="C15" s="67"/>
      <c r="D15" s="67"/>
      <c r="E15" s="67"/>
      <c r="F15" s="67"/>
      <c r="G15" s="67"/>
      <c r="H15" s="67"/>
      <c r="I15" s="68"/>
    </row>
    <row r="16" spans="1:11" s="39" customFormat="1" ht="94.5" customHeight="1" x14ac:dyDescent="0.2">
      <c r="A16" s="38">
        <v>1</v>
      </c>
      <c r="B16" s="38" t="s">
        <v>10</v>
      </c>
      <c r="C16" s="38" t="s">
        <v>73</v>
      </c>
      <c r="D16" s="51">
        <f>E16+F16+G16</f>
        <v>47062053.039999999</v>
      </c>
      <c r="E16" s="51">
        <f>E17+E18+E19+E20+E21++E22+E23+E24+E25+E26+E27+E28+E29</f>
        <v>16653135.039999999</v>
      </c>
      <c r="F16" s="51">
        <f>SUM(F17:F29)</f>
        <v>13995598</v>
      </c>
      <c r="G16" s="51">
        <f>SUM(G17:G29)</f>
        <v>16413320</v>
      </c>
      <c r="H16" s="40" t="s">
        <v>20</v>
      </c>
      <c r="I16" s="38" t="s">
        <v>19</v>
      </c>
    </row>
    <row r="17" spans="1:15" ht="78.75" x14ac:dyDescent="0.2">
      <c r="A17" s="16" t="s">
        <v>12</v>
      </c>
      <c r="B17" s="5" t="s">
        <v>54</v>
      </c>
      <c r="C17" s="5" t="s">
        <v>73</v>
      </c>
      <c r="D17" s="50">
        <f t="shared" ref="D17:D28" si="0">E17+F17+G17</f>
        <v>5913424</v>
      </c>
      <c r="E17" s="50">
        <v>3802060</v>
      </c>
      <c r="F17" s="50">
        <v>955764</v>
      </c>
      <c r="G17" s="50">
        <v>1155600</v>
      </c>
      <c r="H17" s="19" t="s">
        <v>20</v>
      </c>
      <c r="I17" s="33" t="s">
        <v>19</v>
      </c>
    </row>
    <row r="18" spans="1:15" ht="78.75" x14ac:dyDescent="0.2">
      <c r="A18" s="11" t="s">
        <v>72</v>
      </c>
      <c r="B18" s="33" t="s">
        <v>54</v>
      </c>
      <c r="C18" s="33">
        <v>2021</v>
      </c>
      <c r="D18" s="50">
        <f t="shared" si="0"/>
        <v>31528</v>
      </c>
      <c r="E18" s="50">
        <v>31528</v>
      </c>
      <c r="F18" s="50">
        <v>0</v>
      </c>
      <c r="G18" s="50">
        <v>0</v>
      </c>
      <c r="H18" s="19" t="s">
        <v>20</v>
      </c>
      <c r="I18" s="33" t="s">
        <v>75</v>
      </c>
    </row>
    <row r="19" spans="1:15" ht="123.75" customHeight="1" x14ac:dyDescent="0.2">
      <c r="A19" s="11" t="s">
        <v>13</v>
      </c>
      <c r="B19" s="5" t="s">
        <v>53</v>
      </c>
      <c r="C19" s="5" t="s">
        <v>74</v>
      </c>
      <c r="D19" s="50">
        <f t="shared" si="0"/>
        <v>3251611</v>
      </c>
      <c r="E19" s="50">
        <v>1140247</v>
      </c>
      <c r="F19" s="50">
        <v>955764</v>
      </c>
      <c r="G19" s="50">
        <v>1155600</v>
      </c>
      <c r="H19" s="19" t="s">
        <v>20</v>
      </c>
      <c r="I19" s="33" t="s">
        <v>19</v>
      </c>
    </row>
    <row r="20" spans="1:15" ht="111" customHeight="1" x14ac:dyDescent="0.2">
      <c r="A20" s="11" t="s">
        <v>63</v>
      </c>
      <c r="B20" s="21" t="s">
        <v>53</v>
      </c>
      <c r="C20" s="21">
        <v>2021</v>
      </c>
      <c r="D20" s="50">
        <f t="shared" si="0"/>
        <v>165230</v>
      </c>
      <c r="E20" s="50">
        <v>165230</v>
      </c>
      <c r="F20" s="56">
        <v>0</v>
      </c>
      <c r="G20" s="56">
        <v>0</v>
      </c>
      <c r="H20" s="19" t="s">
        <v>20</v>
      </c>
      <c r="I20" s="33" t="s">
        <v>58</v>
      </c>
    </row>
    <row r="21" spans="1:15" ht="78.75" x14ac:dyDescent="0.2">
      <c r="A21" s="11" t="s">
        <v>14</v>
      </c>
      <c r="B21" s="5" t="s">
        <v>55</v>
      </c>
      <c r="C21" s="5" t="s">
        <v>73</v>
      </c>
      <c r="D21" s="50">
        <f t="shared" si="0"/>
        <v>1612800</v>
      </c>
      <c r="E21" s="50">
        <v>500000</v>
      </c>
      <c r="F21" s="50">
        <v>535000</v>
      </c>
      <c r="G21" s="50">
        <v>577800</v>
      </c>
      <c r="H21" s="19" t="s">
        <v>20</v>
      </c>
      <c r="I21" s="33" t="s">
        <v>19</v>
      </c>
    </row>
    <row r="22" spans="1:15" ht="78.75" x14ac:dyDescent="0.2">
      <c r="A22" s="11" t="s">
        <v>76</v>
      </c>
      <c r="B22" s="33" t="s">
        <v>55</v>
      </c>
      <c r="C22" s="33">
        <v>2021</v>
      </c>
      <c r="D22" s="50">
        <f t="shared" si="0"/>
        <v>600000</v>
      </c>
      <c r="E22" s="50">
        <v>600000</v>
      </c>
      <c r="F22" s="50">
        <v>0</v>
      </c>
      <c r="G22" s="50">
        <v>0</v>
      </c>
      <c r="H22" s="19" t="s">
        <v>20</v>
      </c>
      <c r="I22" s="33" t="s">
        <v>59</v>
      </c>
    </row>
    <row r="23" spans="1:15" ht="78.75" x14ac:dyDescent="0.2">
      <c r="A23" s="11" t="s">
        <v>21</v>
      </c>
      <c r="B23" s="5" t="s">
        <v>16</v>
      </c>
      <c r="C23" s="5" t="s">
        <v>73</v>
      </c>
      <c r="D23" s="50">
        <f t="shared" si="0"/>
        <v>19632920</v>
      </c>
      <c r="E23" s="50">
        <v>4882924</v>
      </c>
      <c r="F23" s="50">
        <v>5371216</v>
      </c>
      <c r="G23" s="50">
        <v>9378780</v>
      </c>
      <c r="H23" s="19" t="s">
        <v>20</v>
      </c>
      <c r="I23" s="33" t="s">
        <v>19</v>
      </c>
    </row>
    <row r="24" spans="1:15" ht="78.75" x14ac:dyDescent="0.2">
      <c r="A24" s="11" t="s">
        <v>22</v>
      </c>
      <c r="B24" s="5" t="s">
        <v>17</v>
      </c>
      <c r="C24" s="5" t="s">
        <v>73</v>
      </c>
      <c r="D24" s="50">
        <f t="shared" si="0"/>
        <v>1581272</v>
      </c>
      <c r="E24" s="50">
        <v>468472</v>
      </c>
      <c r="F24" s="50">
        <v>535000</v>
      </c>
      <c r="G24" s="50">
        <v>577800</v>
      </c>
      <c r="H24" s="19" t="s">
        <v>20</v>
      </c>
      <c r="I24" s="33" t="s">
        <v>19</v>
      </c>
    </row>
    <row r="25" spans="1:15" ht="78.75" x14ac:dyDescent="0.2">
      <c r="A25" s="11" t="s">
        <v>23</v>
      </c>
      <c r="B25" s="5" t="s">
        <v>18</v>
      </c>
      <c r="C25" s="5" t="s">
        <v>73</v>
      </c>
      <c r="D25" s="50">
        <f t="shared" si="0"/>
        <v>5229937</v>
      </c>
      <c r="E25" s="50">
        <v>1319370</v>
      </c>
      <c r="F25" s="50">
        <v>1451307</v>
      </c>
      <c r="G25" s="50">
        <v>2459260</v>
      </c>
      <c r="H25" s="19" t="s">
        <v>20</v>
      </c>
      <c r="I25" s="33" t="s">
        <v>19</v>
      </c>
    </row>
    <row r="26" spans="1:15" ht="85.5" customHeight="1" x14ac:dyDescent="0.2">
      <c r="A26" s="11" t="s">
        <v>37</v>
      </c>
      <c r="B26" s="5" t="s">
        <v>38</v>
      </c>
      <c r="C26" s="33" t="s">
        <v>73</v>
      </c>
      <c r="D26" s="50">
        <f t="shared" si="0"/>
        <v>450000</v>
      </c>
      <c r="E26" s="50">
        <v>450000</v>
      </c>
      <c r="F26" s="50">
        <v>0</v>
      </c>
      <c r="G26" s="50">
        <v>0</v>
      </c>
      <c r="H26" s="19" t="s">
        <v>20</v>
      </c>
      <c r="I26" s="33" t="s">
        <v>59</v>
      </c>
      <c r="J26" s="10"/>
      <c r="O26" s="7"/>
    </row>
    <row r="27" spans="1:15" ht="63" x14ac:dyDescent="0.2">
      <c r="A27" s="11" t="s">
        <v>39</v>
      </c>
      <c r="B27" s="5" t="s">
        <v>52</v>
      </c>
      <c r="C27" s="33" t="s">
        <v>73</v>
      </c>
      <c r="D27" s="50">
        <f t="shared" si="0"/>
        <v>3004900</v>
      </c>
      <c r="E27" s="50">
        <v>3004900</v>
      </c>
      <c r="F27" s="50">
        <v>0</v>
      </c>
      <c r="G27" s="50">
        <v>0</v>
      </c>
      <c r="H27" s="19" t="s">
        <v>20</v>
      </c>
      <c r="I27" s="33" t="s">
        <v>19</v>
      </c>
      <c r="J27" s="7"/>
      <c r="O27" s="7"/>
    </row>
    <row r="28" spans="1:15" ht="63" x14ac:dyDescent="0.2">
      <c r="A28" s="11" t="s">
        <v>40</v>
      </c>
      <c r="B28" s="5" t="s">
        <v>41</v>
      </c>
      <c r="C28" s="33" t="s">
        <v>73</v>
      </c>
      <c r="D28" s="50">
        <f t="shared" si="0"/>
        <v>5540943.04</v>
      </c>
      <c r="E28" s="50">
        <v>240916.04</v>
      </c>
      <c r="F28" s="50">
        <v>4191547</v>
      </c>
      <c r="G28" s="50">
        <v>1108480</v>
      </c>
      <c r="H28" s="19" t="s">
        <v>20</v>
      </c>
      <c r="I28" s="33" t="s">
        <v>19</v>
      </c>
      <c r="J28" s="7"/>
      <c r="O28" s="7"/>
    </row>
    <row r="29" spans="1:15" ht="63" x14ac:dyDescent="0.2">
      <c r="A29" s="11" t="s">
        <v>43</v>
      </c>
      <c r="B29" s="5" t="s">
        <v>51</v>
      </c>
      <c r="C29" s="5">
        <v>2021</v>
      </c>
      <c r="D29" s="50">
        <f>E29+F29+G29</f>
        <v>47488</v>
      </c>
      <c r="E29" s="50">
        <v>47488</v>
      </c>
      <c r="F29" s="50">
        <v>0</v>
      </c>
      <c r="G29" s="50">
        <v>0</v>
      </c>
      <c r="H29" s="19" t="s">
        <v>20</v>
      </c>
      <c r="I29" s="33" t="s">
        <v>19</v>
      </c>
      <c r="J29" s="7"/>
      <c r="O29" s="7"/>
    </row>
    <row r="30" spans="1:15" ht="15.75" x14ac:dyDescent="0.2">
      <c r="A30" s="43"/>
      <c r="B30" s="44"/>
      <c r="C30" s="44"/>
      <c r="D30" s="52"/>
      <c r="E30" s="52"/>
      <c r="F30" s="52"/>
      <c r="G30" s="52"/>
      <c r="H30" s="45"/>
      <c r="I30" s="44"/>
      <c r="J30" s="7"/>
      <c r="O30" s="7"/>
    </row>
    <row r="31" spans="1:15" ht="15.75" x14ac:dyDescent="0.2">
      <c r="A31" s="43"/>
      <c r="B31" s="44"/>
      <c r="C31" s="44"/>
      <c r="D31" s="52"/>
      <c r="E31" s="52"/>
      <c r="F31" s="52"/>
      <c r="G31" s="52"/>
      <c r="H31" s="45"/>
      <c r="I31" s="44"/>
      <c r="J31" s="7"/>
      <c r="O31" s="7"/>
    </row>
    <row r="32" spans="1:15" ht="15.75" x14ac:dyDescent="0.2">
      <c r="A32" s="43"/>
      <c r="B32" s="44"/>
      <c r="C32" s="44"/>
      <c r="D32" s="52"/>
      <c r="E32" s="52"/>
      <c r="F32" s="52"/>
      <c r="G32" s="52"/>
      <c r="H32" s="45"/>
      <c r="I32" s="44"/>
      <c r="J32" s="7"/>
      <c r="O32" s="7"/>
    </row>
    <row r="33" spans="1:15" x14ac:dyDescent="0.2">
      <c r="J33" s="7"/>
      <c r="O33" s="7"/>
    </row>
    <row r="34" spans="1:15" ht="33.75" customHeight="1" x14ac:dyDescent="0.2">
      <c r="A34" s="59" t="s">
        <v>5</v>
      </c>
      <c r="B34" s="59"/>
      <c r="C34" s="59"/>
      <c r="D34" s="59"/>
      <c r="E34" s="59"/>
      <c r="F34" s="59"/>
      <c r="G34" s="59"/>
      <c r="H34" s="59"/>
      <c r="I34" s="59"/>
    </row>
    <row r="35" spans="1:15" s="39" customFormat="1" ht="73.5" customHeight="1" x14ac:dyDescent="0.2">
      <c r="A35" s="69"/>
      <c r="B35" s="69" t="s">
        <v>80</v>
      </c>
      <c r="C35" s="69" t="s">
        <v>73</v>
      </c>
      <c r="D35" s="51">
        <f>E35+F35+G35</f>
        <v>15626624.889999999</v>
      </c>
      <c r="E35" s="51">
        <f>E38+E39+E40+E42+E45+E47+E49+E51+E52+E53+E54+E55+E56+E58+E59+E60+E61</f>
        <v>7275685.3599999994</v>
      </c>
      <c r="F35" s="51">
        <f>F38+F39+F40+F42+F43+F45+F47+F49+F51+F52+F53+F54+F55+F56+F58+F59+F60+F61+F62+F64</f>
        <v>5006209.5299999993</v>
      </c>
      <c r="G35" s="51">
        <f>G38+G39+G40+G42+G45+G47+G49+G51+G52+G53+G54+G55+G56+G58+G59+G60+G61</f>
        <v>3344730</v>
      </c>
      <c r="H35" s="38" t="s">
        <v>20</v>
      </c>
      <c r="I35" s="72" t="s">
        <v>19</v>
      </c>
    </row>
    <row r="36" spans="1:15" s="39" customFormat="1" ht="51" customHeight="1" x14ac:dyDescent="0.2">
      <c r="A36" s="70"/>
      <c r="B36" s="70"/>
      <c r="C36" s="70"/>
      <c r="D36" s="51">
        <f t="shared" ref="D36" si="1">E36+F36+G36</f>
        <v>29000000</v>
      </c>
      <c r="E36" s="51">
        <f>E41+E43+E48+E50</f>
        <v>10000000</v>
      </c>
      <c r="F36" s="51">
        <f>F41+F43+F46+F48+F50+F63+F65</f>
        <v>15000000</v>
      </c>
      <c r="G36" s="51">
        <f>G41+G43+G46+G48+G50</f>
        <v>4000000</v>
      </c>
      <c r="H36" s="38" t="s">
        <v>24</v>
      </c>
      <c r="I36" s="72"/>
    </row>
    <row r="37" spans="1:15" s="39" customFormat="1" ht="51.75" customHeight="1" x14ac:dyDescent="0.2">
      <c r="A37" s="71"/>
      <c r="B37" s="71"/>
      <c r="C37" s="71"/>
      <c r="D37" s="51">
        <f>E37+F37+G37</f>
        <v>9400000</v>
      </c>
      <c r="E37" s="51">
        <f>E44+E57</f>
        <v>9400000</v>
      </c>
      <c r="F37" s="51">
        <f t="shared" ref="F37:G37" si="2">F44+F57</f>
        <v>0</v>
      </c>
      <c r="G37" s="51">
        <f t="shared" si="2"/>
        <v>0</v>
      </c>
      <c r="H37" s="38" t="s">
        <v>77</v>
      </c>
      <c r="I37" s="72"/>
    </row>
    <row r="38" spans="1:15" ht="143.25" customHeight="1" x14ac:dyDescent="0.2">
      <c r="A38" s="5">
        <v>1</v>
      </c>
      <c r="B38" s="5" t="s">
        <v>56</v>
      </c>
      <c r="C38" s="5" t="s">
        <v>73</v>
      </c>
      <c r="D38" s="50">
        <f t="shared" ref="D38:D61" si="3">SUM(E38:G38)</f>
        <v>0</v>
      </c>
      <c r="E38" s="50">
        <v>0</v>
      </c>
      <c r="F38" s="56">
        <v>0</v>
      </c>
      <c r="G38" s="50">
        <v>0</v>
      </c>
      <c r="H38" s="5" t="s">
        <v>20</v>
      </c>
      <c r="I38" s="33" t="s">
        <v>19</v>
      </c>
    </row>
    <row r="39" spans="1:15" ht="120" customHeight="1" x14ac:dyDescent="0.2">
      <c r="A39" s="15">
        <v>2</v>
      </c>
      <c r="B39" s="17" t="s">
        <v>48</v>
      </c>
      <c r="C39" s="33" t="s">
        <v>73</v>
      </c>
      <c r="D39" s="50">
        <f t="shared" si="3"/>
        <v>7846618</v>
      </c>
      <c r="E39" s="53">
        <v>0</v>
      </c>
      <c r="F39" s="53">
        <v>4542292</v>
      </c>
      <c r="G39" s="53">
        <v>3304326</v>
      </c>
      <c r="H39" s="5" t="s">
        <v>20</v>
      </c>
      <c r="I39" s="33" t="s">
        <v>19</v>
      </c>
      <c r="J39" s="10"/>
      <c r="O39" t="s">
        <v>27</v>
      </c>
    </row>
    <row r="40" spans="1:15" ht="63" x14ac:dyDescent="0.2">
      <c r="A40" s="62">
        <v>3</v>
      </c>
      <c r="B40" s="59" t="s">
        <v>26</v>
      </c>
      <c r="C40" s="59">
        <v>2021</v>
      </c>
      <c r="D40" s="50">
        <f t="shared" si="3"/>
        <v>154639.18</v>
      </c>
      <c r="E40" s="50">
        <v>154639.18</v>
      </c>
      <c r="F40" s="56">
        <v>0</v>
      </c>
      <c r="G40" s="50">
        <v>0</v>
      </c>
      <c r="H40" s="5" t="s">
        <v>20</v>
      </c>
      <c r="I40" s="59" t="s">
        <v>19</v>
      </c>
    </row>
    <row r="41" spans="1:15" ht="47.25" x14ac:dyDescent="0.2">
      <c r="A41" s="62"/>
      <c r="B41" s="59"/>
      <c r="C41" s="59"/>
      <c r="D41" s="50">
        <f t="shared" si="3"/>
        <v>5000000</v>
      </c>
      <c r="E41" s="50">
        <v>5000000</v>
      </c>
      <c r="F41" s="56">
        <v>0</v>
      </c>
      <c r="G41" s="50">
        <v>0</v>
      </c>
      <c r="H41" s="5" t="s">
        <v>24</v>
      </c>
      <c r="I41" s="59"/>
    </row>
    <row r="42" spans="1:15" ht="63" customHeight="1" x14ac:dyDescent="0.2">
      <c r="A42" s="62">
        <v>4</v>
      </c>
      <c r="B42" s="59" t="s">
        <v>61</v>
      </c>
      <c r="C42" s="59">
        <v>2021</v>
      </c>
      <c r="D42" s="50">
        <f t="shared" si="3"/>
        <v>335639.18</v>
      </c>
      <c r="E42" s="50">
        <v>335639.18</v>
      </c>
      <c r="F42" s="56">
        <v>0</v>
      </c>
      <c r="G42" s="50">
        <v>0</v>
      </c>
      <c r="H42" s="5" t="s">
        <v>20</v>
      </c>
      <c r="I42" s="59" t="s">
        <v>19</v>
      </c>
    </row>
    <row r="43" spans="1:15" ht="47.25" x14ac:dyDescent="0.2">
      <c r="A43" s="62"/>
      <c r="B43" s="59"/>
      <c r="C43" s="59"/>
      <c r="D43" s="50">
        <f t="shared" si="3"/>
        <v>5000000</v>
      </c>
      <c r="E43" s="50">
        <v>5000000</v>
      </c>
      <c r="F43" s="56">
        <v>0</v>
      </c>
      <c r="G43" s="50">
        <v>0</v>
      </c>
      <c r="H43" s="5" t="s">
        <v>24</v>
      </c>
      <c r="I43" s="59"/>
    </row>
    <row r="44" spans="1:15" ht="123.75" customHeight="1" x14ac:dyDescent="0.2">
      <c r="A44" s="24">
        <v>5</v>
      </c>
      <c r="B44" s="25" t="s">
        <v>42</v>
      </c>
      <c r="C44" s="25">
        <v>2021</v>
      </c>
      <c r="D44" s="50">
        <f t="shared" si="3"/>
        <v>5000000</v>
      </c>
      <c r="E44" s="50">
        <v>5000000</v>
      </c>
      <c r="F44" s="56">
        <v>0</v>
      </c>
      <c r="G44" s="50">
        <v>0</v>
      </c>
      <c r="H44" s="25" t="s">
        <v>71</v>
      </c>
      <c r="I44" s="33" t="s">
        <v>19</v>
      </c>
    </row>
    <row r="45" spans="1:15" ht="63" customHeight="1" x14ac:dyDescent="0.2">
      <c r="A45" s="62">
        <v>6</v>
      </c>
      <c r="B45" s="59" t="s">
        <v>49</v>
      </c>
      <c r="C45" s="59">
        <v>2022</v>
      </c>
      <c r="D45" s="50">
        <f t="shared" si="3"/>
        <v>154639.18</v>
      </c>
      <c r="E45" s="50">
        <v>0</v>
      </c>
      <c r="F45" s="50">
        <v>154639.18</v>
      </c>
      <c r="G45" s="50">
        <v>0</v>
      </c>
      <c r="H45" s="5" t="s">
        <v>20</v>
      </c>
      <c r="I45" s="59" t="s">
        <v>19</v>
      </c>
    </row>
    <row r="46" spans="1:15" ht="87" customHeight="1" x14ac:dyDescent="0.2">
      <c r="A46" s="62"/>
      <c r="B46" s="59"/>
      <c r="C46" s="59"/>
      <c r="D46" s="50">
        <f t="shared" si="3"/>
        <v>5000000</v>
      </c>
      <c r="E46" s="50">
        <v>0</v>
      </c>
      <c r="F46" s="56">
        <v>5000000</v>
      </c>
      <c r="G46" s="50">
        <v>0</v>
      </c>
      <c r="H46" s="5" t="s">
        <v>24</v>
      </c>
      <c r="I46" s="59"/>
    </row>
    <row r="47" spans="1:15" ht="63" x14ac:dyDescent="0.2">
      <c r="A47" s="62">
        <v>7</v>
      </c>
      <c r="B47" s="59" t="s">
        <v>57</v>
      </c>
      <c r="C47" s="59">
        <v>2022</v>
      </c>
      <c r="D47" s="50">
        <f t="shared" si="3"/>
        <v>154639.17000000001</v>
      </c>
      <c r="E47" s="50">
        <v>0</v>
      </c>
      <c r="F47" s="50">
        <v>154639.17000000001</v>
      </c>
      <c r="G47" s="50">
        <v>0</v>
      </c>
      <c r="H47" s="5" t="s">
        <v>20</v>
      </c>
      <c r="I47" s="59" t="s">
        <v>19</v>
      </c>
    </row>
    <row r="48" spans="1:15" ht="132" customHeight="1" x14ac:dyDescent="0.2">
      <c r="A48" s="62"/>
      <c r="B48" s="59"/>
      <c r="C48" s="59"/>
      <c r="D48" s="50">
        <f t="shared" si="3"/>
        <v>5000000</v>
      </c>
      <c r="E48" s="50">
        <v>0</v>
      </c>
      <c r="F48" s="50">
        <v>5000000</v>
      </c>
      <c r="G48" s="50">
        <v>0</v>
      </c>
      <c r="H48" s="5" t="s">
        <v>24</v>
      </c>
      <c r="I48" s="59"/>
    </row>
    <row r="49" spans="1:10" ht="63" customHeight="1" x14ac:dyDescent="0.2">
      <c r="A49" s="62">
        <v>8</v>
      </c>
      <c r="B49" s="59" t="s">
        <v>50</v>
      </c>
      <c r="C49" s="59">
        <v>2023</v>
      </c>
      <c r="D49" s="50">
        <f t="shared" si="3"/>
        <v>40404</v>
      </c>
      <c r="E49" s="50">
        <v>0</v>
      </c>
      <c r="F49" s="56">
        <v>0</v>
      </c>
      <c r="G49" s="50">
        <v>40404</v>
      </c>
      <c r="H49" s="5" t="s">
        <v>20</v>
      </c>
      <c r="I49" s="59" t="s">
        <v>19</v>
      </c>
    </row>
    <row r="50" spans="1:10" ht="47.25" x14ac:dyDescent="0.2">
      <c r="A50" s="62"/>
      <c r="B50" s="59"/>
      <c r="C50" s="59"/>
      <c r="D50" s="50">
        <f t="shared" si="3"/>
        <v>4000000</v>
      </c>
      <c r="E50" s="50">
        <v>0</v>
      </c>
      <c r="F50" s="56">
        <v>0</v>
      </c>
      <c r="G50" s="50">
        <v>4000000</v>
      </c>
      <c r="H50" s="5" t="s">
        <v>24</v>
      </c>
      <c r="I50" s="59"/>
    </row>
    <row r="51" spans="1:10" ht="111.75" customHeight="1" x14ac:dyDescent="0.2">
      <c r="A51" s="20">
        <v>9</v>
      </c>
      <c r="B51" s="5" t="s">
        <v>44</v>
      </c>
      <c r="C51" s="5">
        <v>2021</v>
      </c>
      <c r="D51" s="50">
        <f>SUM(E51:G51)</f>
        <v>400052</v>
      </c>
      <c r="E51" s="50">
        <v>400052</v>
      </c>
      <c r="F51" s="56">
        <v>0</v>
      </c>
      <c r="G51" s="56">
        <v>0</v>
      </c>
      <c r="H51" s="5" t="s">
        <v>20</v>
      </c>
      <c r="I51" s="33" t="s">
        <v>19</v>
      </c>
    </row>
    <row r="52" spans="1:10" ht="116.25" customHeight="1" x14ac:dyDescent="0.2">
      <c r="A52" s="20">
        <v>10</v>
      </c>
      <c r="B52" s="5" t="s">
        <v>45</v>
      </c>
      <c r="C52" s="5">
        <v>2021</v>
      </c>
      <c r="D52" s="50">
        <v>52.375</v>
      </c>
      <c r="E52" s="50">
        <v>52375</v>
      </c>
      <c r="F52" s="56">
        <v>0</v>
      </c>
      <c r="G52" s="56">
        <v>0</v>
      </c>
      <c r="H52" s="5" t="s">
        <v>20</v>
      </c>
      <c r="I52" s="33" t="s">
        <v>19</v>
      </c>
    </row>
    <row r="53" spans="1:10" ht="108" customHeight="1" x14ac:dyDescent="0.2">
      <c r="A53" s="20">
        <v>11</v>
      </c>
      <c r="B53" s="5" t="s">
        <v>46</v>
      </c>
      <c r="C53" s="5">
        <v>2021</v>
      </c>
      <c r="D53" s="50">
        <f t="shared" si="3"/>
        <v>940268</v>
      </c>
      <c r="E53" s="50">
        <v>940268</v>
      </c>
      <c r="F53" s="56">
        <v>0</v>
      </c>
      <c r="G53" s="56">
        <v>0</v>
      </c>
      <c r="H53" s="5" t="s">
        <v>20</v>
      </c>
      <c r="I53" s="33" t="s">
        <v>19</v>
      </c>
    </row>
    <row r="54" spans="1:10" ht="111.75" customHeight="1" x14ac:dyDescent="0.2">
      <c r="A54" s="20">
        <v>12</v>
      </c>
      <c r="B54" s="5" t="s">
        <v>62</v>
      </c>
      <c r="C54" s="5">
        <v>2021</v>
      </c>
      <c r="D54" s="50">
        <f t="shared" si="3"/>
        <v>1218000</v>
      </c>
      <c r="E54" s="50">
        <v>1218000</v>
      </c>
      <c r="F54" s="56">
        <v>0</v>
      </c>
      <c r="G54" s="56">
        <v>0</v>
      </c>
      <c r="H54" s="5" t="s">
        <v>20</v>
      </c>
      <c r="I54" s="33" t="s">
        <v>19</v>
      </c>
    </row>
    <row r="55" spans="1:10" ht="111.75" customHeight="1" x14ac:dyDescent="0.2">
      <c r="A55" s="20">
        <v>13</v>
      </c>
      <c r="B55" s="5" t="s">
        <v>47</v>
      </c>
      <c r="C55" s="5">
        <v>2021</v>
      </c>
      <c r="D55" s="50">
        <f t="shared" si="3"/>
        <v>400000</v>
      </c>
      <c r="E55" s="50">
        <v>400000</v>
      </c>
      <c r="F55" s="56">
        <v>0</v>
      </c>
      <c r="G55" s="56">
        <v>0</v>
      </c>
      <c r="H55" s="5" t="s">
        <v>20</v>
      </c>
      <c r="I55" s="33" t="s">
        <v>19</v>
      </c>
    </row>
    <row r="56" spans="1:10" ht="64.5" customHeight="1" x14ac:dyDescent="0.2">
      <c r="A56" s="62">
        <v>14</v>
      </c>
      <c r="B56" s="59" t="s">
        <v>64</v>
      </c>
      <c r="C56" s="59">
        <v>2021</v>
      </c>
      <c r="D56" s="50">
        <f t="shared" si="3"/>
        <v>51738</v>
      </c>
      <c r="E56" s="50">
        <v>51738</v>
      </c>
      <c r="F56" s="56">
        <v>0</v>
      </c>
      <c r="G56" s="50">
        <v>0</v>
      </c>
      <c r="H56" s="23" t="s">
        <v>20</v>
      </c>
      <c r="I56" s="59" t="s">
        <v>19</v>
      </c>
    </row>
    <row r="57" spans="1:10" ht="60.75" customHeight="1" x14ac:dyDescent="0.2">
      <c r="A57" s="62"/>
      <c r="B57" s="59"/>
      <c r="C57" s="59"/>
      <c r="D57" s="50">
        <f t="shared" si="3"/>
        <v>4400000</v>
      </c>
      <c r="E57" s="50">
        <v>4400000</v>
      </c>
      <c r="F57" s="56">
        <v>0</v>
      </c>
      <c r="G57" s="50">
        <v>0</v>
      </c>
      <c r="H57" s="23" t="s">
        <v>71</v>
      </c>
      <c r="I57" s="59"/>
      <c r="J57" s="7"/>
    </row>
    <row r="58" spans="1:10" ht="78.75" x14ac:dyDescent="0.2">
      <c r="A58" s="28">
        <v>15</v>
      </c>
      <c r="B58" s="29" t="s">
        <v>65</v>
      </c>
      <c r="C58" s="29">
        <v>2021</v>
      </c>
      <c r="D58" s="50">
        <f t="shared" si="3"/>
        <v>2622974</v>
      </c>
      <c r="E58" s="50">
        <v>2622974</v>
      </c>
      <c r="F58" s="56">
        <v>0</v>
      </c>
      <c r="G58" s="56">
        <v>0</v>
      </c>
      <c r="H58" s="29" t="s">
        <v>20</v>
      </c>
      <c r="I58" s="33" t="s">
        <v>19</v>
      </c>
      <c r="J58" s="7"/>
    </row>
    <row r="59" spans="1:10" ht="78.75" x14ac:dyDescent="0.2">
      <c r="A59" s="31">
        <v>16</v>
      </c>
      <c r="B59" s="32" t="s">
        <v>67</v>
      </c>
      <c r="C59" s="32">
        <v>2021</v>
      </c>
      <c r="D59" s="50">
        <f t="shared" si="3"/>
        <v>500000</v>
      </c>
      <c r="E59" s="50">
        <v>500000</v>
      </c>
      <c r="F59" s="56">
        <v>0</v>
      </c>
      <c r="G59" s="56">
        <v>0</v>
      </c>
      <c r="H59" s="32" t="s">
        <v>20</v>
      </c>
      <c r="I59" s="33" t="s">
        <v>60</v>
      </c>
      <c r="J59" s="7"/>
    </row>
    <row r="60" spans="1:10" ht="78.75" x14ac:dyDescent="0.2">
      <c r="A60" s="31">
        <v>17</v>
      </c>
      <c r="B60" s="32" t="s">
        <v>69</v>
      </c>
      <c r="C60" s="32">
        <v>2021</v>
      </c>
      <c r="D60" s="50">
        <v>600</v>
      </c>
      <c r="E60" s="50">
        <v>600000</v>
      </c>
      <c r="F60" s="56">
        <v>0</v>
      </c>
      <c r="G60" s="56">
        <v>0</v>
      </c>
      <c r="H60" s="32" t="s">
        <v>20</v>
      </c>
      <c r="I60" s="33" t="s">
        <v>58</v>
      </c>
      <c r="J60" s="7"/>
    </row>
    <row r="61" spans="1:10" ht="123" customHeight="1" x14ac:dyDescent="0.2">
      <c r="A61" s="22">
        <v>18</v>
      </c>
      <c r="B61" s="29" t="s">
        <v>70</v>
      </c>
      <c r="C61" s="23">
        <v>2021</v>
      </c>
      <c r="D61" s="50">
        <f t="shared" si="3"/>
        <v>0</v>
      </c>
      <c r="E61" s="50">
        <v>0</v>
      </c>
      <c r="F61" s="56">
        <v>0</v>
      </c>
      <c r="G61" s="56">
        <v>0</v>
      </c>
      <c r="H61" s="23" t="s">
        <v>20</v>
      </c>
      <c r="I61" s="33" t="s">
        <v>59</v>
      </c>
      <c r="J61" s="7"/>
    </row>
    <row r="62" spans="1:10" ht="64.5" customHeight="1" x14ac:dyDescent="0.2">
      <c r="A62" s="60">
        <v>19</v>
      </c>
      <c r="B62" s="59" t="s">
        <v>81</v>
      </c>
      <c r="C62" s="59">
        <v>2022</v>
      </c>
      <c r="D62" s="50">
        <f t="shared" ref="D62:D63" si="4">SUM(E62:G62)</f>
        <v>77319.59</v>
      </c>
      <c r="E62" s="50">
        <v>0</v>
      </c>
      <c r="F62" s="56">
        <v>77319.59</v>
      </c>
      <c r="G62" s="50">
        <v>0</v>
      </c>
      <c r="H62" s="33" t="s">
        <v>20</v>
      </c>
      <c r="I62" s="59" t="s">
        <v>19</v>
      </c>
    </row>
    <row r="63" spans="1:10" ht="60.75" customHeight="1" x14ac:dyDescent="0.2">
      <c r="A63" s="61"/>
      <c r="B63" s="59"/>
      <c r="C63" s="59"/>
      <c r="D63" s="50">
        <f t="shared" si="4"/>
        <v>2500000</v>
      </c>
      <c r="E63" s="50">
        <v>0</v>
      </c>
      <c r="F63" s="56">
        <v>2500000</v>
      </c>
      <c r="G63" s="50">
        <v>0</v>
      </c>
      <c r="H63" s="33" t="s">
        <v>24</v>
      </c>
      <c r="I63" s="59"/>
      <c r="J63" s="7"/>
    </row>
    <row r="64" spans="1:10" ht="64.5" customHeight="1" x14ac:dyDescent="0.2">
      <c r="A64" s="60">
        <v>20</v>
      </c>
      <c r="B64" s="59" t="s">
        <v>82</v>
      </c>
      <c r="C64" s="59">
        <v>2022</v>
      </c>
      <c r="D64" s="50">
        <f t="shared" ref="D64:D65" si="5">SUM(E64:G64)</f>
        <v>77319.59</v>
      </c>
      <c r="E64" s="50">
        <v>0</v>
      </c>
      <c r="F64" s="56">
        <v>77319.59</v>
      </c>
      <c r="G64" s="50">
        <v>0</v>
      </c>
      <c r="H64" s="33" t="s">
        <v>20</v>
      </c>
      <c r="I64" s="59" t="s">
        <v>19</v>
      </c>
    </row>
    <row r="65" spans="1:10" ht="60.75" customHeight="1" x14ac:dyDescent="0.2">
      <c r="A65" s="61"/>
      <c r="B65" s="59"/>
      <c r="C65" s="59"/>
      <c r="D65" s="50">
        <f t="shared" si="5"/>
        <v>2500000</v>
      </c>
      <c r="E65" s="50">
        <v>0</v>
      </c>
      <c r="F65" s="56">
        <v>2500000</v>
      </c>
      <c r="G65" s="50">
        <v>0</v>
      </c>
      <c r="H65" s="33" t="s">
        <v>24</v>
      </c>
      <c r="I65" s="59"/>
      <c r="J65" s="7"/>
    </row>
    <row r="66" spans="1:10" x14ac:dyDescent="0.2">
      <c r="A66" s="46"/>
      <c r="B66" s="46"/>
      <c r="C66" s="46"/>
      <c r="D66" s="54"/>
      <c r="E66" s="54"/>
      <c r="F66" s="54"/>
      <c r="G66" s="54"/>
      <c r="H66" s="46"/>
      <c r="I66" s="47"/>
    </row>
    <row r="67" spans="1:10" ht="39.75" customHeight="1" x14ac:dyDescent="0.2">
      <c r="A67" s="78" t="s">
        <v>25</v>
      </c>
      <c r="B67" s="79"/>
      <c r="C67" s="79"/>
      <c r="D67" s="79"/>
      <c r="E67" s="79"/>
      <c r="F67" s="79"/>
      <c r="G67" s="79"/>
      <c r="H67" s="79"/>
      <c r="I67" s="80"/>
      <c r="J67" s="7"/>
    </row>
    <row r="68" spans="1:10" s="39" customFormat="1" ht="78.75" customHeight="1" x14ac:dyDescent="0.2">
      <c r="A68" s="41"/>
      <c r="B68" s="41" t="s">
        <v>78</v>
      </c>
      <c r="C68" s="41" t="s">
        <v>73</v>
      </c>
      <c r="D68" s="51">
        <f>D69+D70+D71+D72+D73+D74+D75</f>
        <v>6912263.4699999997</v>
      </c>
      <c r="E68" s="51">
        <f t="shared" ref="E68:G68" si="6">E69+E70+E71+E72+E73+E74+E75</f>
        <v>2096051</v>
      </c>
      <c r="F68" s="51">
        <f t="shared" si="6"/>
        <v>2148612.4699999997</v>
      </c>
      <c r="G68" s="51">
        <f t="shared" si="6"/>
        <v>2667600</v>
      </c>
      <c r="H68" s="41" t="s">
        <v>20</v>
      </c>
      <c r="I68" s="38" t="s">
        <v>19</v>
      </c>
      <c r="J68" s="42"/>
    </row>
    <row r="69" spans="1:10" ht="111" customHeight="1" x14ac:dyDescent="0.2">
      <c r="A69" s="13">
        <v>1</v>
      </c>
      <c r="B69" s="12" t="s">
        <v>28</v>
      </c>
      <c r="C69" s="12">
        <v>2021</v>
      </c>
      <c r="D69" s="50">
        <f>SUM(E69:G69)</f>
        <v>0</v>
      </c>
      <c r="E69" s="50">
        <v>0</v>
      </c>
      <c r="F69" s="50">
        <v>0</v>
      </c>
      <c r="G69" s="50">
        <v>0</v>
      </c>
      <c r="H69" s="13" t="s">
        <v>20</v>
      </c>
      <c r="I69" s="33" t="s">
        <v>19</v>
      </c>
      <c r="J69" s="7"/>
    </row>
    <row r="70" spans="1:10" ht="133.5" customHeight="1" x14ac:dyDescent="0.2">
      <c r="A70" s="13">
        <v>2</v>
      </c>
      <c r="B70" s="12" t="s">
        <v>29</v>
      </c>
      <c r="C70" s="12" t="s">
        <v>79</v>
      </c>
      <c r="D70" s="50">
        <f t="shared" ref="D70:D75" si="7">SUM(E70:G70)</f>
        <v>1596640</v>
      </c>
      <c r="E70" s="50">
        <v>300000</v>
      </c>
      <c r="F70" s="50">
        <v>545500</v>
      </c>
      <c r="G70" s="50">
        <v>751140</v>
      </c>
      <c r="H70" s="13" t="s">
        <v>20</v>
      </c>
      <c r="I70" s="33" t="s">
        <v>19</v>
      </c>
      <c r="J70" s="7"/>
    </row>
    <row r="71" spans="1:10" ht="63" x14ac:dyDescent="0.2">
      <c r="A71" s="13">
        <v>3</v>
      </c>
      <c r="B71" s="12" t="s">
        <v>30</v>
      </c>
      <c r="C71" s="12" t="s">
        <v>79</v>
      </c>
      <c r="D71" s="50">
        <f t="shared" si="7"/>
        <v>2182812.4699999997</v>
      </c>
      <c r="E71" s="50">
        <v>685000</v>
      </c>
      <c r="F71" s="50">
        <v>631112.47</v>
      </c>
      <c r="G71" s="50">
        <v>866700</v>
      </c>
      <c r="H71" s="13" t="s">
        <v>20</v>
      </c>
      <c r="I71" s="33" t="s">
        <v>19</v>
      </c>
      <c r="J71" s="7"/>
    </row>
    <row r="72" spans="1:10" ht="114" customHeight="1" x14ac:dyDescent="0.2">
      <c r="A72" s="13">
        <v>4</v>
      </c>
      <c r="B72" s="12" t="s">
        <v>31</v>
      </c>
      <c r="C72" s="14" t="s">
        <v>79</v>
      </c>
      <c r="D72" s="50">
        <f t="shared" si="7"/>
        <v>1310880</v>
      </c>
      <c r="E72" s="55">
        <v>300000</v>
      </c>
      <c r="F72" s="55">
        <v>486000</v>
      </c>
      <c r="G72" s="55">
        <v>524880</v>
      </c>
      <c r="H72" s="13" t="s">
        <v>20</v>
      </c>
      <c r="I72" s="33" t="s">
        <v>58</v>
      </c>
      <c r="J72" s="7"/>
    </row>
    <row r="73" spans="1:10" ht="78.75" x14ac:dyDescent="0.2">
      <c r="A73" s="13">
        <v>5</v>
      </c>
      <c r="B73" s="27" t="s">
        <v>66</v>
      </c>
      <c r="C73" s="12" t="s">
        <v>79</v>
      </c>
      <c r="D73" s="50">
        <f t="shared" si="7"/>
        <v>1610880</v>
      </c>
      <c r="E73" s="50">
        <v>600000</v>
      </c>
      <c r="F73" s="50">
        <v>486000</v>
      </c>
      <c r="G73" s="50">
        <v>524880</v>
      </c>
      <c r="H73" s="13" t="s">
        <v>20</v>
      </c>
      <c r="I73" s="33" t="s">
        <v>19</v>
      </c>
    </row>
    <row r="74" spans="1:10" ht="148.5" customHeight="1" x14ac:dyDescent="0.2">
      <c r="A74" s="13">
        <v>6</v>
      </c>
      <c r="B74" s="12" t="s">
        <v>32</v>
      </c>
      <c r="C74" s="12">
        <v>2021</v>
      </c>
      <c r="D74" s="50">
        <f>SUM(E74:G74)</f>
        <v>211051</v>
      </c>
      <c r="E74" s="50">
        <v>211051</v>
      </c>
      <c r="F74" s="50">
        <v>0</v>
      </c>
      <c r="G74" s="50">
        <v>0</v>
      </c>
      <c r="H74" s="13" t="s">
        <v>20</v>
      </c>
      <c r="I74" s="33" t="s">
        <v>19</v>
      </c>
    </row>
    <row r="75" spans="1:10" ht="171.75" customHeight="1" x14ac:dyDescent="0.2">
      <c r="A75" s="13">
        <v>7</v>
      </c>
      <c r="B75" s="30" t="s">
        <v>68</v>
      </c>
      <c r="C75" s="14" t="s">
        <v>79</v>
      </c>
      <c r="D75" s="50">
        <f t="shared" si="7"/>
        <v>0</v>
      </c>
      <c r="E75" s="55">
        <v>0</v>
      </c>
      <c r="F75" s="55">
        <v>0</v>
      </c>
      <c r="G75" s="55">
        <v>0</v>
      </c>
      <c r="H75" s="18" t="s">
        <v>20</v>
      </c>
      <c r="I75" s="36" t="s">
        <v>19</v>
      </c>
    </row>
    <row r="76" spans="1:10" ht="15.75" x14ac:dyDescent="0.2">
      <c r="A76" s="5"/>
      <c r="B76" s="9" t="s">
        <v>6</v>
      </c>
      <c r="C76" s="74"/>
      <c r="D76" s="63">
        <f>E76+F76+G76</f>
        <v>108000941.40000001</v>
      </c>
      <c r="E76" s="63">
        <f>E16+E35+E36+E37+E68</f>
        <v>45424871.399999999</v>
      </c>
      <c r="F76" s="63">
        <f>F16+F35+F36+F37+F68</f>
        <v>36150420</v>
      </c>
      <c r="G76" s="63">
        <f>G16+G35+G36+G37+G68</f>
        <v>26425650</v>
      </c>
      <c r="H76" s="88"/>
      <c r="I76" s="74"/>
    </row>
    <row r="77" spans="1:10" ht="15.75" x14ac:dyDescent="0.2">
      <c r="A77" s="5"/>
      <c r="B77" s="4" t="s">
        <v>9</v>
      </c>
      <c r="C77" s="75"/>
      <c r="D77" s="64"/>
      <c r="E77" s="64"/>
      <c r="F77" s="64"/>
      <c r="G77" s="64"/>
      <c r="H77" s="89"/>
      <c r="I77" s="75"/>
    </row>
    <row r="78" spans="1:10" ht="31.5" x14ac:dyDescent="0.2">
      <c r="A78" s="5"/>
      <c r="B78" s="6" t="s">
        <v>20</v>
      </c>
      <c r="C78" s="26"/>
      <c r="D78" s="51">
        <f>E78+F78+G78</f>
        <v>69600941.400000006</v>
      </c>
      <c r="E78" s="50">
        <f>E16+E35+E68</f>
        <v>26024871.399999999</v>
      </c>
      <c r="F78" s="50">
        <f>F16+F35+F68</f>
        <v>21150420</v>
      </c>
      <c r="G78" s="50">
        <f>G16+G35+G68</f>
        <v>22425650</v>
      </c>
      <c r="H78" s="4"/>
      <c r="I78" s="33"/>
    </row>
    <row r="79" spans="1:10" ht="15.75" x14ac:dyDescent="0.2">
      <c r="A79" s="5"/>
      <c r="B79" s="6" t="s">
        <v>24</v>
      </c>
      <c r="C79" s="5"/>
      <c r="D79" s="51">
        <f>E79+F79+G79</f>
        <v>29000000</v>
      </c>
      <c r="E79" s="50">
        <f>E41+E43+E48+E50</f>
        <v>10000000</v>
      </c>
      <c r="F79" s="50">
        <v>15000000</v>
      </c>
      <c r="G79" s="50">
        <f>G41+G43+G48+G50</f>
        <v>4000000</v>
      </c>
      <c r="H79" s="4"/>
      <c r="I79" s="33"/>
    </row>
    <row r="80" spans="1:10" ht="15.75" x14ac:dyDescent="0.2">
      <c r="B80" s="34" t="s">
        <v>77</v>
      </c>
      <c r="D80" s="51">
        <f t="shared" ref="D80" si="8">E80+F80+G80</f>
        <v>9400000</v>
      </c>
      <c r="E80" s="50">
        <f>E37</f>
        <v>9400000</v>
      </c>
      <c r="F80" s="50">
        <f t="shared" ref="F80:G80" si="9">F37</f>
        <v>0</v>
      </c>
      <c r="G80" s="50">
        <f t="shared" si="9"/>
        <v>0</v>
      </c>
    </row>
  </sheetData>
  <mergeCells count="60">
    <mergeCell ref="I76:I77"/>
    <mergeCell ref="H12:H13"/>
    <mergeCell ref="A67:I67"/>
    <mergeCell ref="D12:D13"/>
    <mergeCell ref="I12:I13"/>
    <mergeCell ref="A12:A13"/>
    <mergeCell ref="F76:F77"/>
    <mergeCell ref="A47:A48"/>
    <mergeCell ref="B47:B48"/>
    <mergeCell ref="B12:B13"/>
    <mergeCell ref="C47:C48"/>
    <mergeCell ref="C12:C13"/>
    <mergeCell ref="E12:G12"/>
    <mergeCell ref="G76:G77"/>
    <mergeCell ref="H76:H77"/>
    <mergeCell ref="C76:C77"/>
    <mergeCell ref="I47:I48"/>
    <mergeCell ref="I40:I41"/>
    <mergeCell ref="C40:C41"/>
    <mergeCell ref="B40:B41"/>
    <mergeCell ref="A40:A41"/>
    <mergeCell ref="A42:A43"/>
    <mergeCell ref="B42:B43"/>
    <mergeCell ref="C42:C43"/>
    <mergeCell ref="I45:I46"/>
    <mergeCell ref="I42:I43"/>
    <mergeCell ref="H2:I2"/>
    <mergeCell ref="H3:I3"/>
    <mergeCell ref="H5:I5"/>
    <mergeCell ref="A8:I8"/>
    <mergeCell ref="A9:I9"/>
    <mergeCell ref="H4:I4"/>
    <mergeCell ref="A10:I10"/>
    <mergeCell ref="A15:I15"/>
    <mergeCell ref="A34:I34"/>
    <mergeCell ref="A45:A46"/>
    <mergeCell ref="B45:B46"/>
    <mergeCell ref="C45:C46"/>
    <mergeCell ref="B35:B37"/>
    <mergeCell ref="C35:C37"/>
    <mergeCell ref="I35:I37"/>
    <mergeCell ref="A35:A37"/>
    <mergeCell ref="D76:D77"/>
    <mergeCell ref="E76:E77"/>
    <mergeCell ref="A56:A57"/>
    <mergeCell ref="B56:B57"/>
    <mergeCell ref="C56:C57"/>
    <mergeCell ref="I56:I57"/>
    <mergeCell ref="A49:A50"/>
    <mergeCell ref="B49:B50"/>
    <mergeCell ref="C49:C50"/>
    <mergeCell ref="I49:I50"/>
    <mergeCell ref="I62:I63"/>
    <mergeCell ref="A64:A65"/>
    <mergeCell ref="B64:B65"/>
    <mergeCell ref="C64:C65"/>
    <mergeCell ref="I64:I65"/>
    <mergeCell ref="A62:A63"/>
    <mergeCell ref="B62:B63"/>
    <mergeCell ref="C62:C63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6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</dc:creator>
  <cp:lastModifiedBy>User</cp:lastModifiedBy>
  <cp:lastPrinted>2021-12-06T01:47:51Z</cp:lastPrinted>
  <dcterms:created xsi:type="dcterms:W3CDTF">2015-07-13T04:04:48Z</dcterms:created>
  <dcterms:modified xsi:type="dcterms:W3CDTF">2021-12-13T05:34:45Z</dcterms:modified>
</cp:coreProperties>
</file>