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Отчет за 9 месяцев 2023\"/>
    </mc:Choice>
  </mc:AlternateContent>
  <bookViews>
    <workbookView xWindow="855" yWindow="825" windowWidth="22185" windowHeight="12135"/>
  </bookViews>
  <sheets>
    <sheet name="Документ" sheetId="2" r:id="rId1"/>
  </sheets>
  <definedNames>
    <definedName name="_xlnm._FilterDatabase" localSheetId="0" hidden="1">Документ!$B$12:$K$225</definedName>
    <definedName name="_xlnm.Print_Titles" localSheetId="0">Документ!$11:$11</definedName>
  </definedNames>
  <calcPr calcId="152511" iterate="1"/>
</workbook>
</file>

<file path=xl/calcChain.xml><?xml version="1.0" encoding="utf-8"?>
<calcChain xmlns="http://schemas.openxmlformats.org/spreadsheetml/2006/main">
  <c r="I214" i="2" l="1"/>
  <c r="I215" i="2"/>
  <c r="I216" i="2"/>
  <c r="K193" i="2"/>
  <c r="G53" i="2"/>
  <c r="G54" i="2"/>
  <c r="H170" i="2" l="1"/>
  <c r="H165" i="2"/>
  <c r="H162" i="2"/>
  <c r="H157" i="2"/>
  <c r="H152" i="2"/>
  <c r="H149" i="2"/>
  <c r="D170" i="2" l="1"/>
  <c r="F172" i="2"/>
  <c r="G172" i="2" s="1"/>
  <c r="I172" i="2"/>
  <c r="C172" i="2"/>
  <c r="J29" i="2" l="1"/>
  <c r="H29" i="2"/>
  <c r="D47" i="2"/>
  <c r="D43" i="2"/>
  <c r="D38" i="2"/>
  <c r="D29" i="2"/>
  <c r="D21" i="2"/>
  <c r="D17" i="2"/>
  <c r="I32" i="2" l="1"/>
  <c r="C32" i="2"/>
  <c r="G32" i="2" s="1"/>
  <c r="F32" i="2"/>
  <c r="D60" i="2"/>
  <c r="D67" i="2"/>
  <c r="J72" i="2"/>
  <c r="H72" i="2"/>
  <c r="E72" i="2"/>
  <c r="D72" i="2"/>
  <c r="I73" i="2"/>
  <c r="I74" i="2"/>
  <c r="G73" i="2"/>
  <c r="F73" i="2"/>
  <c r="F74" i="2"/>
  <c r="G74" i="2" s="1"/>
  <c r="C73" i="2"/>
  <c r="C74" i="2"/>
  <c r="H63" i="2"/>
  <c r="D63" i="2"/>
  <c r="C66" i="2"/>
  <c r="F66" i="2"/>
  <c r="I66" i="2"/>
  <c r="J63" i="2"/>
  <c r="F65" i="2"/>
  <c r="I65" i="2"/>
  <c r="C65" i="2"/>
  <c r="I59" i="2"/>
  <c r="H177" i="2"/>
  <c r="D177" i="2"/>
  <c r="I179" i="2"/>
  <c r="F179" i="2"/>
  <c r="G179" i="2" s="1"/>
  <c r="C179" i="2"/>
  <c r="J110" i="2"/>
  <c r="H110" i="2"/>
  <c r="E110" i="2"/>
  <c r="D110" i="2"/>
  <c r="F131" i="2"/>
  <c r="C131" i="2"/>
  <c r="F129" i="2"/>
  <c r="C129" i="2"/>
  <c r="F130" i="2"/>
  <c r="F128" i="2"/>
  <c r="K128" i="2" s="1"/>
  <c r="C130" i="2"/>
  <c r="C128" i="2"/>
  <c r="F125" i="2"/>
  <c r="F124" i="2"/>
  <c r="F123" i="2"/>
  <c r="F122" i="2"/>
  <c r="F121" i="2"/>
  <c r="F120" i="2"/>
  <c r="C125" i="2"/>
  <c r="C124" i="2"/>
  <c r="C123" i="2"/>
  <c r="C122" i="2"/>
  <c r="C121" i="2"/>
  <c r="I125" i="2"/>
  <c r="I124" i="2"/>
  <c r="I123" i="2"/>
  <c r="I122" i="2"/>
  <c r="I121" i="2"/>
  <c r="I120" i="2"/>
  <c r="C120" i="2"/>
  <c r="G131" i="2" l="1"/>
  <c r="G130" i="2"/>
  <c r="G65" i="2"/>
  <c r="G129" i="2"/>
  <c r="G121" i="2"/>
  <c r="K129" i="2"/>
  <c r="G128" i="2"/>
  <c r="G124" i="2"/>
  <c r="G120" i="2"/>
  <c r="G122" i="2"/>
  <c r="G123" i="2"/>
  <c r="G125" i="2"/>
  <c r="H215" i="2"/>
  <c r="I175" i="2" l="1"/>
  <c r="I31" i="2"/>
  <c r="I30" i="2"/>
  <c r="K174" i="2"/>
  <c r="I174" i="2"/>
  <c r="F213" i="2"/>
  <c r="C213" i="2"/>
  <c r="J212" i="2"/>
  <c r="H212" i="2"/>
  <c r="H211" i="2" s="1"/>
  <c r="E212" i="2"/>
  <c r="E211" i="2" s="1"/>
  <c r="D212" i="2"/>
  <c r="D211" i="2" s="1"/>
  <c r="I213" i="2"/>
  <c r="J203" i="2"/>
  <c r="H203" i="2"/>
  <c r="E203" i="2"/>
  <c r="D203" i="2"/>
  <c r="J194" i="2"/>
  <c r="H194" i="2"/>
  <c r="E194" i="2"/>
  <c r="D194" i="2"/>
  <c r="K207" i="2"/>
  <c r="K208" i="2"/>
  <c r="I196" i="2"/>
  <c r="I197" i="2"/>
  <c r="I198" i="2"/>
  <c r="I199" i="2"/>
  <c r="I200" i="2"/>
  <c r="I201" i="2"/>
  <c r="I202" i="2"/>
  <c r="I204" i="2"/>
  <c r="I206" i="2"/>
  <c r="I209" i="2"/>
  <c r="I210" i="2"/>
  <c r="F200" i="2"/>
  <c r="F201" i="2"/>
  <c r="F202" i="2"/>
  <c r="F204" i="2"/>
  <c r="C200" i="2"/>
  <c r="C201" i="2"/>
  <c r="C202" i="2"/>
  <c r="C204" i="2"/>
  <c r="J188" i="2"/>
  <c r="H188" i="2"/>
  <c r="E188" i="2"/>
  <c r="D188" i="2"/>
  <c r="F189" i="2"/>
  <c r="C189" i="2"/>
  <c r="J149" i="2"/>
  <c r="E149" i="2"/>
  <c r="D149" i="2"/>
  <c r="I151" i="2"/>
  <c r="F151" i="2"/>
  <c r="C151" i="2"/>
  <c r="J89" i="2"/>
  <c r="H89" i="2"/>
  <c r="E89" i="2"/>
  <c r="K89" i="2" s="1"/>
  <c r="D89" i="2"/>
  <c r="I90" i="2"/>
  <c r="F90" i="2"/>
  <c r="C90" i="2"/>
  <c r="F83" i="2"/>
  <c r="E82" i="2"/>
  <c r="I83" i="2"/>
  <c r="J82" i="2"/>
  <c r="H82" i="2"/>
  <c r="D82" i="2"/>
  <c r="E57" i="2"/>
  <c r="D57" i="2"/>
  <c r="J57" i="2"/>
  <c r="H57" i="2"/>
  <c r="J54" i="2"/>
  <c r="H54" i="2"/>
  <c r="E54" i="2"/>
  <c r="D54" i="2"/>
  <c r="F55" i="2"/>
  <c r="F56" i="2"/>
  <c r="F58" i="2"/>
  <c r="F59" i="2"/>
  <c r="C55" i="2"/>
  <c r="C56" i="2"/>
  <c r="C58" i="2"/>
  <c r="C59" i="2"/>
  <c r="K55" i="2"/>
  <c r="K58" i="2"/>
  <c r="I56" i="2"/>
  <c r="E29" i="2"/>
  <c r="F31" i="2"/>
  <c r="C31" i="2"/>
  <c r="H173" i="2"/>
  <c r="J173" i="2"/>
  <c r="K167" i="2"/>
  <c r="K160" i="2"/>
  <c r="J152" i="2"/>
  <c r="K154" i="2"/>
  <c r="K153" i="2"/>
  <c r="J132" i="2"/>
  <c r="H132" i="2"/>
  <c r="E132" i="2"/>
  <c r="D132" i="2"/>
  <c r="I139" i="2"/>
  <c r="I140" i="2"/>
  <c r="F139" i="2"/>
  <c r="F140" i="2"/>
  <c r="C139" i="2"/>
  <c r="C140" i="2"/>
  <c r="I127" i="2"/>
  <c r="K126" i="2"/>
  <c r="I119" i="2"/>
  <c r="F119" i="2"/>
  <c r="C119" i="2"/>
  <c r="F118" i="2"/>
  <c r="C118" i="2"/>
  <c r="I95" i="2"/>
  <c r="K94" i="2"/>
  <c r="F78" i="2"/>
  <c r="K76" i="2"/>
  <c r="K75" i="2"/>
  <c r="I77" i="2"/>
  <c r="I78" i="2"/>
  <c r="F76" i="2"/>
  <c r="F77" i="2"/>
  <c r="F75" i="2"/>
  <c r="C75" i="2"/>
  <c r="C76" i="2"/>
  <c r="C77" i="2"/>
  <c r="C78" i="2"/>
  <c r="K35" i="2"/>
  <c r="C35" i="2"/>
  <c r="J221" i="2"/>
  <c r="J220" i="2" s="1"/>
  <c r="H221" i="2"/>
  <c r="E221" i="2"/>
  <c r="E220" i="2" s="1"/>
  <c r="D221" i="2"/>
  <c r="F216" i="2"/>
  <c r="F218" i="2"/>
  <c r="F219" i="2"/>
  <c r="G219" i="2" s="1"/>
  <c r="J217" i="2"/>
  <c r="H217" i="2"/>
  <c r="J215" i="2"/>
  <c r="C216" i="2"/>
  <c r="C218" i="2"/>
  <c r="C219" i="2"/>
  <c r="E217" i="2"/>
  <c r="D217" i="2"/>
  <c r="E215" i="2"/>
  <c r="D215" i="2"/>
  <c r="F206" i="2"/>
  <c r="F207" i="2"/>
  <c r="F208" i="2"/>
  <c r="F209" i="2"/>
  <c r="F210" i="2"/>
  <c r="J205" i="2"/>
  <c r="H205" i="2"/>
  <c r="C206" i="2"/>
  <c r="C207" i="2"/>
  <c r="C208" i="2"/>
  <c r="C209" i="2"/>
  <c r="C210" i="2"/>
  <c r="E205" i="2"/>
  <c r="D205" i="2"/>
  <c r="C196" i="2"/>
  <c r="C197" i="2"/>
  <c r="C198" i="2"/>
  <c r="C199" i="2"/>
  <c r="F195" i="2"/>
  <c r="F196" i="2"/>
  <c r="F197" i="2"/>
  <c r="F198" i="2"/>
  <c r="F199" i="2"/>
  <c r="G197" i="2" l="1"/>
  <c r="I57" i="2"/>
  <c r="G218" i="2"/>
  <c r="I221" i="2"/>
  <c r="G213" i="2"/>
  <c r="G216" i="2"/>
  <c r="G58" i="2"/>
  <c r="G59" i="2"/>
  <c r="G56" i="2"/>
  <c r="G31" i="2"/>
  <c r="G200" i="2"/>
  <c r="G207" i="2"/>
  <c r="E193" i="2"/>
  <c r="G198" i="2"/>
  <c r="G209" i="2"/>
  <c r="K205" i="2"/>
  <c r="G151" i="2"/>
  <c r="G199" i="2"/>
  <c r="J193" i="2"/>
  <c r="G196" i="2"/>
  <c r="D193" i="2"/>
  <c r="I205" i="2"/>
  <c r="G210" i="2"/>
  <c r="G201" i="2"/>
  <c r="F212" i="2"/>
  <c r="C212" i="2"/>
  <c r="J211" i="2"/>
  <c r="F211" i="2" s="1"/>
  <c r="I212" i="2"/>
  <c r="C211" i="2"/>
  <c r="I211" i="2"/>
  <c r="H193" i="2"/>
  <c r="G208" i="2"/>
  <c r="G206" i="2"/>
  <c r="G204" i="2"/>
  <c r="F203" i="2"/>
  <c r="I203" i="2"/>
  <c r="C203" i="2"/>
  <c r="G202" i="2"/>
  <c r="G90" i="2"/>
  <c r="F188" i="2"/>
  <c r="C188" i="2"/>
  <c r="F82" i="2"/>
  <c r="J53" i="2"/>
  <c r="I82" i="2"/>
  <c r="C83" i="2"/>
  <c r="G83" i="2" s="1"/>
  <c r="C82" i="2"/>
  <c r="D53" i="2"/>
  <c r="F57" i="2"/>
  <c r="H53" i="2"/>
  <c r="K57" i="2"/>
  <c r="C57" i="2"/>
  <c r="G55" i="2"/>
  <c r="C54" i="2"/>
  <c r="I54" i="2"/>
  <c r="F54" i="2"/>
  <c r="E53" i="2"/>
  <c r="K54" i="2"/>
  <c r="C217" i="2"/>
  <c r="G77" i="2"/>
  <c r="G76" i="2"/>
  <c r="F217" i="2"/>
  <c r="G140" i="2"/>
  <c r="G139" i="2"/>
  <c r="G119" i="2"/>
  <c r="G78" i="2"/>
  <c r="E214" i="2"/>
  <c r="G75" i="2"/>
  <c r="F72" i="2"/>
  <c r="C205" i="2"/>
  <c r="C221" i="2"/>
  <c r="F221" i="2"/>
  <c r="G221" i="2" s="1"/>
  <c r="H214" i="2"/>
  <c r="F205" i="2"/>
  <c r="C215" i="2"/>
  <c r="J214" i="2"/>
  <c r="F215" i="2"/>
  <c r="D214" i="2"/>
  <c r="H220" i="2"/>
  <c r="D220" i="2"/>
  <c r="C220" i="2" s="1"/>
  <c r="D152" i="2"/>
  <c r="F171" i="2"/>
  <c r="I171" i="2"/>
  <c r="J170" i="2"/>
  <c r="D165" i="2"/>
  <c r="D162" i="2"/>
  <c r="J157" i="2"/>
  <c r="E157" i="2"/>
  <c r="D157" i="2"/>
  <c r="E152" i="2"/>
  <c r="K152" i="2" s="1"/>
  <c r="G217" i="2" l="1"/>
  <c r="G57" i="2"/>
  <c r="K53" i="2"/>
  <c r="F220" i="2"/>
  <c r="G220" i="2" s="1"/>
  <c r="I220" i="2"/>
  <c r="K157" i="2"/>
  <c r="G215" i="2"/>
  <c r="G212" i="2"/>
  <c r="G211" i="2"/>
  <c r="G205" i="2"/>
  <c r="G82" i="2"/>
  <c r="G203" i="2"/>
  <c r="I53" i="2"/>
  <c r="F53" i="2"/>
  <c r="C53" i="2"/>
  <c r="C214" i="2"/>
  <c r="F170" i="2"/>
  <c r="I165" i="2"/>
  <c r="F214" i="2"/>
  <c r="C171" i="2"/>
  <c r="G171" i="2" s="1"/>
  <c r="E170" i="2"/>
  <c r="I170" i="2"/>
  <c r="E173" i="2"/>
  <c r="K173" i="2" s="1"/>
  <c r="D173" i="2"/>
  <c r="I173" i="2" s="1"/>
  <c r="C161" i="2"/>
  <c r="F161" i="2"/>
  <c r="I161" i="2"/>
  <c r="F160" i="2"/>
  <c r="C160" i="2"/>
  <c r="F154" i="2"/>
  <c r="I154" i="2"/>
  <c r="C154" i="2"/>
  <c r="J144" i="2"/>
  <c r="H144" i="2"/>
  <c r="D144" i="2"/>
  <c r="E142" i="2"/>
  <c r="E141" i="2" s="1"/>
  <c r="J142" i="2"/>
  <c r="H142" i="2"/>
  <c r="D142" i="2"/>
  <c r="I102" i="2"/>
  <c r="I103" i="2"/>
  <c r="I104" i="2"/>
  <c r="I105" i="2"/>
  <c r="F102" i="2"/>
  <c r="F103" i="2"/>
  <c r="F104" i="2"/>
  <c r="F105" i="2"/>
  <c r="C102" i="2"/>
  <c r="C103" i="2"/>
  <c r="C104" i="2"/>
  <c r="C105" i="2"/>
  <c r="J100" i="2"/>
  <c r="H100" i="2"/>
  <c r="E100" i="2"/>
  <c r="D100" i="2"/>
  <c r="G214" i="2" l="1"/>
  <c r="C173" i="2"/>
  <c r="H141" i="2"/>
  <c r="J141" i="2"/>
  <c r="G161" i="2"/>
  <c r="D141" i="2"/>
  <c r="C170" i="2"/>
  <c r="G170" i="2" s="1"/>
  <c r="G160" i="2"/>
  <c r="G154" i="2"/>
  <c r="G104" i="2"/>
  <c r="G103" i="2"/>
  <c r="G105" i="2"/>
  <c r="G102" i="2"/>
  <c r="J88" i="2"/>
  <c r="H88" i="2"/>
  <c r="E88" i="2"/>
  <c r="D88" i="2"/>
  <c r="F95" i="2" l="1"/>
  <c r="C95" i="2"/>
  <c r="C94" i="2"/>
  <c r="F94" i="2"/>
  <c r="F92" i="2"/>
  <c r="I92" i="2"/>
  <c r="C92" i="2"/>
  <c r="F51" i="2"/>
  <c r="E51" i="2"/>
  <c r="C51" i="2" s="1"/>
  <c r="C52" i="2"/>
  <c r="G52" i="2" s="1"/>
  <c r="I35" i="2"/>
  <c r="F35" i="2"/>
  <c r="C30" i="2"/>
  <c r="F30" i="2"/>
  <c r="E17" i="2"/>
  <c r="J38" i="2"/>
  <c r="H38" i="2"/>
  <c r="E38" i="2"/>
  <c r="C41" i="2"/>
  <c r="F41" i="2"/>
  <c r="I41" i="2"/>
  <c r="C40" i="2"/>
  <c r="F40" i="2"/>
  <c r="I40" i="2"/>
  <c r="J21" i="2"/>
  <c r="H21" i="2"/>
  <c r="E21" i="2"/>
  <c r="F24" i="2"/>
  <c r="I24" i="2"/>
  <c r="C24" i="2"/>
  <c r="C15" i="2"/>
  <c r="F15" i="2"/>
  <c r="I15" i="2"/>
  <c r="J14" i="2"/>
  <c r="J13" i="2" s="1"/>
  <c r="H14" i="2"/>
  <c r="E14" i="2"/>
  <c r="E13" i="2" s="1"/>
  <c r="D14" i="2"/>
  <c r="D13" i="2" s="1"/>
  <c r="G30" i="2" l="1"/>
  <c r="G41" i="2"/>
  <c r="G40" i="2"/>
  <c r="G15" i="2"/>
  <c r="H13" i="2"/>
  <c r="I14" i="2"/>
  <c r="C13" i="2"/>
  <c r="G51" i="2"/>
  <c r="G94" i="2"/>
  <c r="G95" i="2"/>
  <c r="F14" i="2"/>
  <c r="C14" i="2"/>
  <c r="G35" i="2"/>
  <c r="G92" i="2"/>
  <c r="G24" i="2"/>
  <c r="I50" i="2"/>
  <c r="F50" i="2"/>
  <c r="C50" i="2"/>
  <c r="J49" i="2"/>
  <c r="D49" i="2"/>
  <c r="C49" i="2" s="1"/>
  <c r="H49" i="2"/>
  <c r="H43" i="2"/>
  <c r="F46" i="2"/>
  <c r="I46" i="2"/>
  <c r="C46" i="2"/>
  <c r="G14" i="2" l="1"/>
  <c r="F13" i="2"/>
  <c r="G13" i="2" s="1"/>
  <c r="I13" i="2"/>
  <c r="I49" i="2"/>
  <c r="G50" i="2"/>
  <c r="F49" i="2"/>
  <c r="G49" i="2" s="1"/>
  <c r="G46" i="2"/>
  <c r="J186" i="2"/>
  <c r="H186" i="2"/>
  <c r="J181" i="2"/>
  <c r="H181" i="2"/>
  <c r="H180" i="2" l="1"/>
  <c r="J180" i="2"/>
  <c r="J147" i="2"/>
  <c r="I222" i="2"/>
  <c r="F222" i="2"/>
  <c r="C222" i="2"/>
  <c r="C195" i="2"/>
  <c r="C192" i="2"/>
  <c r="C187" i="2"/>
  <c r="C185" i="2"/>
  <c r="C184" i="2"/>
  <c r="C183" i="2"/>
  <c r="C182" i="2"/>
  <c r="C178" i="2"/>
  <c r="F175" i="2"/>
  <c r="C175" i="2"/>
  <c r="C169" i="2"/>
  <c r="C167" i="2"/>
  <c r="F166" i="2"/>
  <c r="K166" i="2"/>
  <c r="C166" i="2"/>
  <c r="C164" i="2"/>
  <c r="C163" i="2"/>
  <c r="C159" i="2"/>
  <c r="C158" i="2"/>
  <c r="C156" i="2"/>
  <c r="I155" i="2"/>
  <c r="F155" i="2"/>
  <c r="C155" i="2"/>
  <c r="C153" i="2"/>
  <c r="C150" i="2"/>
  <c r="C148" i="2"/>
  <c r="C145" i="2"/>
  <c r="C143" i="2"/>
  <c r="F138" i="2"/>
  <c r="I138" i="2"/>
  <c r="C138" i="2"/>
  <c r="F137" i="2"/>
  <c r="I137" i="2"/>
  <c r="C137" i="2"/>
  <c r="C136" i="2"/>
  <c r="C135" i="2"/>
  <c r="C134" i="2"/>
  <c r="C133" i="2"/>
  <c r="C127" i="2"/>
  <c r="I115" i="2"/>
  <c r="I116" i="2"/>
  <c r="I117" i="2"/>
  <c r="F115" i="2"/>
  <c r="F116" i="2"/>
  <c r="F117" i="2"/>
  <c r="F126" i="2"/>
  <c r="C115" i="2"/>
  <c r="C116" i="2"/>
  <c r="C117" i="2"/>
  <c r="C126" i="2"/>
  <c r="I114" i="2"/>
  <c r="F114" i="2"/>
  <c r="C114" i="2"/>
  <c r="F113" i="2"/>
  <c r="I113" i="2"/>
  <c r="C113" i="2"/>
  <c r="F112" i="2"/>
  <c r="I112" i="2"/>
  <c r="C112" i="2"/>
  <c r="C111" i="2"/>
  <c r="C109" i="2"/>
  <c r="C108" i="2"/>
  <c r="C107" i="2"/>
  <c r="C106" i="2"/>
  <c r="C101" i="2"/>
  <c r="C98" i="2"/>
  <c r="C93" i="2"/>
  <c r="C91" i="2"/>
  <c r="C87" i="2"/>
  <c r="C86" i="2"/>
  <c r="C81" i="2"/>
  <c r="J67" i="2"/>
  <c r="H67" i="2"/>
  <c r="E67" i="2"/>
  <c r="C71" i="2"/>
  <c r="C70" i="2"/>
  <c r="C69" i="2"/>
  <c r="C68" i="2"/>
  <c r="C64" i="2"/>
  <c r="C62" i="2"/>
  <c r="C48" i="2"/>
  <c r="J43" i="2"/>
  <c r="C45" i="2"/>
  <c r="C44" i="2"/>
  <c r="C42" i="2"/>
  <c r="C39" i="2"/>
  <c r="C37" i="2"/>
  <c r="C34" i="2"/>
  <c r="C33" i="2"/>
  <c r="C28" i="2"/>
  <c r="C27" i="2"/>
  <c r="C26" i="2"/>
  <c r="C25" i="2"/>
  <c r="C23" i="2"/>
  <c r="C22" i="2"/>
  <c r="C20" i="2"/>
  <c r="C19" i="2"/>
  <c r="F20" i="2"/>
  <c r="F25" i="2"/>
  <c r="F26" i="2"/>
  <c r="F27" i="2"/>
  <c r="F28" i="2"/>
  <c r="F33" i="2"/>
  <c r="F29" i="2" s="1"/>
  <c r="F34" i="2"/>
  <c r="F37" i="2"/>
  <c r="F39" i="2"/>
  <c r="F42" i="2"/>
  <c r="F44" i="2"/>
  <c r="F62" i="2"/>
  <c r="F64" i="2"/>
  <c r="F68" i="2"/>
  <c r="F69" i="2"/>
  <c r="F70" i="2"/>
  <c r="F71" i="2"/>
  <c r="F81" i="2"/>
  <c r="F86" i="2"/>
  <c r="F87" i="2"/>
  <c r="F91" i="2"/>
  <c r="F93" i="2"/>
  <c r="F98" i="2"/>
  <c r="F101" i="2"/>
  <c r="F106" i="2"/>
  <c r="F107" i="2"/>
  <c r="F108" i="2"/>
  <c r="F109" i="2"/>
  <c r="F111" i="2"/>
  <c r="F127" i="2"/>
  <c r="F133" i="2"/>
  <c r="F134" i="2"/>
  <c r="F135" i="2"/>
  <c r="F136" i="2"/>
  <c r="F143" i="2"/>
  <c r="F145" i="2"/>
  <c r="F148" i="2"/>
  <c r="F150" i="2"/>
  <c r="F153" i="2"/>
  <c r="F156" i="2"/>
  <c r="F158" i="2"/>
  <c r="F159" i="2"/>
  <c r="F163" i="2"/>
  <c r="F164" i="2"/>
  <c r="F167" i="2"/>
  <c r="F169" i="2"/>
  <c r="F178" i="2"/>
  <c r="F182" i="2"/>
  <c r="F183" i="2"/>
  <c r="F184" i="2"/>
  <c r="F185" i="2"/>
  <c r="F187" i="2"/>
  <c r="F192" i="2"/>
  <c r="K20" i="2"/>
  <c r="K25" i="2"/>
  <c r="K26" i="2"/>
  <c r="K27" i="2"/>
  <c r="K28" i="2"/>
  <c r="K33" i="2"/>
  <c r="K39" i="2"/>
  <c r="K42" i="2"/>
  <c r="K68" i="2"/>
  <c r="K69" i="2"/>
  <c r="K86" i="2"/>
  <c r="K98" i="2"/>
  <c r="K185" i="2"/>
  <c r="K192" i="2"/>
  <c r="I34" i="2"/>
  <c r="I37" i="2"/>
  <c r="I44" i="2"/>
  <c r="I62" i="2"/>
  <c r="I64" i="2"/>
  <c r="I70" i="2"/>
  <c r="I71" i="2"/>
  <c r="I81" i="2"/>
  <c r="I87" i="2"/>
  <c r="I91" i="2"/>
  <c r="I93" i="2"/>
  <c r="I98" i="2"/>
  <c r="I101" i="2"/>
  <c r="I106" i="2"/>
  <c r="I108" i="2"/>
  <c r="I109" i="2"/>
  <c r="I133" i="2"/>
  <c r="I134" i="2"/>
  <c r="I135" i="2"/>
  <c r="I136" i="2"/>
  <c r="I143" i="2"/>
  <c r="I145" i="2"/>
  <c r="I148" i="2"/>
  <c r="I150" i="2"/>
  <c r="I156" i="2"/>
  <c r="I158" i="2"/>
  <c r="I159" i="2"/>
  <c r="I163" i="2"/>
  <c r="I164" i="2"/>
  <c r="I169" i="2"/>
  <c r="I178" i="2"/>
  <c r="I182" i="2"/>
  <c r="I183" i="2"/>
  <c r="I187" i="2"/>
  <c r="I192" i="2"/>
  <c r="I195" i="2"/>
  <c r="C18" i="2"/>
  <c r="G222" i="2" l="1"/>
  <c r="G175" i="2"/>
  <c r="F173" i="2"/>
  <c r="G173" i="2" s="1"/>
  <c r="G159" i="2"/>
  <c r="G158" i="2"/>
  <c r="C174" i="2"/>
  <c r="G155" i="2"/>
  <c r="G192" i="2"/>
  <c r="G195" i="2"/>
  <c r="G187" i="2"/>
  <c r="G185" i="2"/>
  <c r="G183" i="2"/>
  <c r="G182" i="2"/>
  <c r="G178" i="2"/>
  <c r="F174" i="2"/>
  <c r="G163" i="2"/>
  <c r="G166" i="2"/>
  <c r="G169" i="2"/>
  <c r="G167" i="2"/>
  <c r="G164" i="2"/>
  <c r="G156" i="2"/>
  <c r="G137" i="2"/>
  <c r="G153" i="2"/>
  <c r="G150" i="2"/>
  <c r="G148" i="2"/>
  <c r="G145" i="2"/>
  <c r="G143" i="2"/>
  <c r="G138" i="2"/>
  <c r="G126" i="2"/>
  <c r="G136" i="2"/>
  <c r="G135" i="2"/>
  <c r="G134" i="2"/>
  <c r="G133" i="2"/>
  <c r="G127" i="2"/>
  <c r="G117" i="2"/>
  <c r="G116" i="2"/>
  <c r="G115" i="2"/>
  <c r="G113" i="2"/>
  <c r="G114" i="2"/>
  <c r="G112" i="2"/>
  <c r="G33" i="2"/>
  <c r="G98" i="2"/>
  <c r="G27" i="2"/>
  <c r="G109" i="2"/>
  <c r="G108" i="2"/>
  <c r="G106" i="2"/>
  <c r="G101" i="2"/>
  <c r="F67" i="2"/>
  <c r="G39" i="2"/>
  <c r="G25" i="2"/>
  <c r="G93" i="2"/>
  <c r="G91" i="2"/>
  <c r="G86" i="2"/>
  <c r="G87" i="2"/>
  <c r="G81" i="2"/>
  <c r="G28" i="2"/>
  <c r="G26" i="2"/>
  <c r="G64" i="2"/>
  <c r="G71" i="2"/>
  <c r="G70" i="2"/>
  <c r="G69" i="2"/>
  <c r="G68" i="2"/>
  <c r="G62" i="2"/>
  <c r="G44" i="2"/>
  <c r="G42" i="2"/>
  <c r="G37" i="2"/>
  <c r="G34" i="2"/>
  <c r="G20" i="2"/>
  <c r="G174" i="2" l="1"/>
  <c r="I100" i="2"/>
  <c r="C100" i="2"/>
  <c r="E168" i="2"/>
  <c r="E165" i="2" s="1"/>
  <c r="J168" i="2"/>
  <c r="J165" i="2" s="1"/>
  <c r="K165" i="2" l="1"/>
  <c r="C168" i="2"/>
  <c r="C165" i="2"/>
  <c r="C152" i="2"/>
  <c r="C89" i="2"/>
  <c r="F152" i="2"/>
  <c r="I152" i="2"/>
  <c r="I168" i="2"/>
  <c r="F168" i="2"/>
  <c r="F165" i="2"/>
  <c r="G168" i="2" l="1"/>
  <c r="G152" i="2"/>
  <c r="G165" i="2"/>
  <c r="C88" i="2"/>
  <c r="C144" i="2"/>
  <c r="C142" i="2" l="1"/>
  <c r="F144" i="2"/>
  <c r="G144" i="2" s="1"/>
  <c r="I144" i="2"/>
  <c r="I142" i="2"/>
  <c r="F142" i="2"/>
  <c r="E85" i="2"/>
  <c r="H85" i="2"/>
  <c r="J85" i="2"/>
  <c r="D85" i="2"/>
  <c r="E80" i="2"/>
  <c r="E79" i="2" s="1"/>
  <c r="H80" i="2"/>
  <c r="H79" i="2" s="1"/>
  <c r="J80" i="2"/>
  <c r="J79" i="2" s="1"/>
  <c r="D80" i="2"/>
  <c r="D79" i="2" s="1"/>
  <c r="H36" i="2"/>
  <c r="J36" i="2"/>
  <c r="D36" i="2"/>
  <c r="D16" i="2" s="1"/>
  <c r="E63" i="2"/>
  <c r="E60" i="2" s="1"/>
  <c r="E61" i="2"/>
  <c r="H61" i="2"/>
  <c r="H60" i="2" s="1"/>
  <c r="J61" i="2"/>
  <c r="J60" i="2" s="1"/>
  <c r="D61" i="2"/>
  <c r="G142" i="2" l="1"/>
  <c r="C141" i="2"/>
  <c r="C132" i="2"/>
  <c r="C110" i="2"/>
  <c r="K110" i="2"/>
  <c r="C85" i="2"/>
  <c r="C79" i="2"/>
  <c r="C80" i="2"/>
  <c r="C61" i="2"/>
  <c r="C63" i="2"/>
  <c r="C67" i="2"/>
  <c r="C38" i="2"/>
  <c r="K38" i="2"/>
  <c r="K67" i="2"/>
  <c r="I29" i="2"/>
  <c r="I132" i="2"/>
  <c r="F132" i="2"/>
  <c r="F80" i="2"/>
  <c r="I80" i="2"/>
  <c r="F36" i="2"/>
  <c r="I36" i="2"/>
  <c r="F38" i="2"/>
  <c r="I38" i="2"/>
  <c r="F100" i="2"/>
  <c r="G100" i="2" s="1"/>
  <c r="I110" i="2"/>
  <c r="F110" i="2"/>
  <c r="I63" i="2"/>
  <c r="F63" i="2"/>
  <c r="K85" i="2"/>
  <c r="I61" i="2"/>
  <c r="F61" i="2"/>
  <c r="F60" i="2" s="1"/>
  <c r="K29" i="2"/>
  <c r="F85" i="2"/>
  <c r="I85" i="2"/>
  <c r="E36" i="2"/>
  <c r="I141" i="2"/>
  <c r="F141" i="2"/>
  <c r="G141" i="2" l="1"/>
  <c r="G132" i="2"/>
  <c r="G38" i="2"/>
  <c r="G110" i="2"/>
  <c r="G63" i="2"/>
  <c r="G85" i="2"/>
  <c r="G80" i="2"/>
  <c r="G61" i="2"/>
  <c r="C60" i="2"/>
  <c r="K60" i="2"/>
  <c r="C36" i="2"/>
  <c r="G36" i="2" s="1"/>
  <c r="C29" i="2"/>
  <c r="G29" i="2" s="1"/>
  <c r="F79" i="2"/>
  <c r="G79" i="2" s="1"/>
  <c r="I79" i="2"/>
  <c r="J17" i="2"/>
  <c r="J47" i="2"/>
  <c r="E43" i="2"/>
  <c r="J16" i="2" l="1"/>
  <c r="C43" i="2"/>
  <c r="E47" i="2"/>
  <c r="E16" i="2" s="1"/>
  <c r="C47" i="2" l="1"/>
  <c r="K21" i="2"/>
  <c r="C21" i="2"/>
  <c r="C17" i="2"/>
  <c r="K17" i="2"/>
  <c r="E191" i="2"/>
  <c r="E190" i="2" s="1"/>
  <c r="H191" i="2"/>
  <c r="J191" i="2"/>
  <c r="D191" i="2"/>
  <c r="E186" i="2"/>
  <c r="D186" i="2"/>
  <c r="E181" i="2"/>
  <c r="D181" i="2"/>
  <c r="E177" i="2"/>
  <c r="E176" i="2" s="1"/>
  <c r="J177" i="2"/>
  <c r="E162" i="2"/>
  <c r="J162" i="2"/>
  <c r="C157" i="2"/>
  <c r="J146" i="2"/>
  <c r="E147" i="2"/>
  <c r="H147" i="2"/>
  <c r="H146" i="2" s="1"/>
  <c r="D147" i="2"/>
  <c r="E180" i="2" l="1"/>
  <c r="K181" i="2"/>
  <c r="D180" i="2"/>
  <c r="D146" i="2"/>
  <c r="E146" i="2"/>
  <c r="C186" i="2"/>
  <c r="C193" i="2"/>
  <c r="C194" i="2"/>
  <c r="D176" i="2"/>
  <c r="C176" i="2" s="1"/>
  <c r="C177" i="2"/>
  <c r="D190" i="2"/>
  <c r="C190" i="2" s="1"/>
  <c r="C191" i="2"/>
  <c r="C181" i="2"/>
  <c r="C162" i="2"/>
  <c r="C147" i="2"/>
  <c r="C149" i="2"/>
  <c r="J190" i="2"/>
  <c r="K190" i="2" s="1"/>
  <c r="K191" i="2"/>
  <c r="H176" i="2"/>
  <c r="I177" i="2"/>
  <c r="F177" i="2"/>
  <c r="I89" i="2"/>
  <c r="F89" i="2"/>
  <c r="G89" i="2" s="1"/>
  <c r="I157" i="2"/>
  <c r="F157" i="2"/>
  <c r="G157" i="2" s="1"/>
  <c r="F194" i="2"/>
  <c r="I194" i="2"/>
  <c r="I147" i="2"/>
  <c r="F147" i="2"/>
  <c r="F181" i="2"/>
  <c r="I181" i="2"/>
  <c r="F149" i="2"/>
  <c r="I149" i="2"/>
  <c r="I162" i="2"/>
  <c r="F162" i="2"/>
  <c r="J176" i="2"/>
  <c r="K88" i="2"/>
  <c r="H190" i="2"/>
  <c r="F191" i="2"/>
  <c r="I191" i="2"/>
  <c r="I186" i="2"/>
  <c r="F186" i="2"/>
  <c r="C16" i="2"/>
  <c r="K16" i="2"/>
  <c r="E99" i="2"/>
  <c r="H99" i="2"/>
  <c r="J99" i="2"/>
  <c r="D99" i="2"/>
  <c r="E97" i="2"/>
  <c r="E96" i="2" s="1"/>
  <c r="H97" i="2"/>
  <c r="J97" i="2"/>
  <c r="D97" i="2"/>
  <c r="E84" i="2"/>
  <c r="H84" i="2"/>
  <c r="J84" i="2"/>
  <c r="D84" i="2"/>
  <c r="E223" i="2" l="1"/>
  <c r="I146" i="2"/>
  <c r="G177" i="2"/>
  <c r="F146" i="2"/>
  <c r="G186" i="2"/>
  <c r="C146" i="2"/>
  <c r="G194" i="2"/>
  <c r="G191" i="2"/>
  <c r="G181" i="2"/>
  <c r="C180" i="2"/>
  <c r="G162" i="2"/>
  <c r="G149" i="2"/>
  <c r="G147" i="2"/>
  <c r="C99" i="2"/>
  <c r="D96" i="2"/>
  <c r="C96" i="2" s="1"/>
  <c r="C97" i="2"/>
  <c r="C84" i="2"/>
  <c r="K84" i="2"/>
  <c r="K146" i="2"/>
  <c r="F180" i="2"/>
  <c r="I180" i="2"/>
  <c r="K180" i="2"/>
  <c r="I99" i="2"/>
  <c r="F99" i="2"/>
  <c r="F84" i="2"/>
  <c r="I84" i="2"/>
  <c r="I190" i="2"/>
  <c r="F190" i="2"/>
  <c r="G190" i="2" s="1"/>
  <c r="I88" i="2"/>
  <c r="F88" i="2"/>
  <c r="G88" i="2" s="1"/>
  <c r="J96" i="2"/>
  <c r="K96" i="2" s="1"/>
  <c r="K97" i="2"/>
  <c r="F176" i="2"/>
  <c r="G176" i="2" s="1"/>
  <c r="I176" i="2"/>
  <c r="H96" i="2"/>
  <c r="I97" i="2"/>
  <c r="F97" i="2"/>
  <c r="K99" i="2"/>
  <c r="F193" i="2"/>
  <c r="G193" i="2" s="1"/>
  <c r="I193" i="2"/>
  <c r="F18" i="2"/>
  <c r="G18" i="2" s="1"/>
  <c r="I18" i="2"/>
  <c r="H17" i="2"/>
  <c r="F19" i="2"/>
  <c r="G19" i="2" s="1"/>
  <c r="I19" i="2"/>
  <c r="D223" i="2" l="1"/>
  <c r="J223" i="2"/>
  <c r="K223" i="2" s="1"/>
  <c r="I17" i="2"/>
  <c r="G180" i="2"/>
  <c r="G146" i="2"/>
  <c r="G97" i="2"/>
  <c r="G99" i="2"/>
  <c r="G84" i="2"/>
  <c r="I96" i="2"/>
  <c r="F96" i="2"/>
  <c r="G96" i="2" s="1"/>
  <c r="F17" i="2"/>
  <c r="F22" i="2"/>
  <c r="G22" i="2" s="1"/>
  <c r="I22" i="2"/>
  <c r="I21" i="2"/>
  <c r="F23" i="2"/>
  <c r="G23" i="2" s="1"/>
  <c r="I23" i="2"/>
  <c r="I43" i="2"/>
  <c r="F45" i="2"/>
  <c r="G45" i="2" s="1"/>
  <c r="I45" i="2"/>
  <c r="G17" i="2" l="1"/>
  <c r="C223" i="2"/>
  <c r="F21" i="2"/>
  <c r="G21" i="2" s="1"/>
  <c r="F43" i="2"/>
  <c r="G43" i="2" l="1"/>
  <c r="H47" i="2"/>
  <c r="H16" i="2" s="1"/>
  <c r="H223" i="2" s="1"/>
  <c r="F48" i="2"/>
  <c r="G48" i="2" s="1"/>
  <c r="I48" i="2"/>
  <c r="I16" i="2" l="1"/>
  <c r="I47" i="2"/>
  <c r="F47" i="2"/>
  <c r="F16" i="2" s="1"/>
  <c r="G16" i="2" l="1"/>
  <c r="G47" i="2"/>
  <c r="G67" i="2"/>
  <c r="I67" i="2" l="1"/>
  <c r="G60" i="2" l="1"/>
  <c r="I60" i="2"/>
  <c r="F223" i="2" l="1"/>
  <c r="G223" i="2" s="1"/>
  <c r="I223" i="2"/>
  <c r="I72" i="2"/>
  <c r="C72" i="2"/>
  <c r="G72" i="2" s="1"/>
  <c r="K72" i="2"/>
</calcChain>
</file>

<file path=xl/sharedStrings.xml><?xml version="1.0" encoding="utf-8"?>
<sst xmlns="http://schemas.openxmlformats.org/spreadsheetml/2006/main" count="233" uniqueCount="229">
  <si>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</si>
  <si>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</si>
  <si>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</si>
  <si>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</si>
  <si>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</si>
  <si>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</si>
  <si>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</si>
  <si>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</si>
  <si>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</si>
  <si>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</si>
  <si>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</si>
  <si>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</si>
  <si>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</si>
  <si>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</si>
  <si>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</si>
  <si>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</si>
  <si>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</si>
  <si>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</si>
  <si>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</si>
  <si>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</si>
  <si>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</si>
  <si>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</si>
  <si>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</si>
  <si>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</si>
  <si>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</si>
  <si>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</si>
  <si>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</si>
  <si>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</si>
  <si>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</si>
  <si>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</si>
  <si>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</si>
  <si>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</si>
  <si>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</si>
  <si>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</si>
  <si>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</si>
  <si>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</si>
  <si>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</si>
  <si>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</si>
  <si>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</si>
  <si>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</si>
  <si>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</si>
  <si>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</si>
  <si>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</si>
  <si>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</si>
  <si>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</si>
  <si>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</si>
  <si>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</si>
  <si>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</si>
  <si>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</si>
  <si>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</si>
  <si>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</si>
  <si>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</si>
  <si>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</si>
  <si>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</si>
  <si>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</si>
  <si>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</si>
  <si>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</si>
  <si>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</si>
  <si>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</si>
  <si>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</si>
  <si>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</si>
  <si>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</si>
  <si>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</si>
  <si>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</si>
  <si>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</si>
  <si>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</si>
  <si>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</si>
  <si>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</si>
  <si>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</si>
  <si>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</si>
  <si>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</si>
  <si>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Строительство средней общеобразовательной школы на 80 мест пгт.Светлая (местный бюджет)(150E152302)</t>
  </si>
  <si>
    <t xml:space="preserve">        Экспертиза сметной стоимости на "Ремонт ограждения территории МКОУ СОШ с.Перетычиха, с.Агзу, п.Терней"(1500402440)</t>
  </si>
  <si>
    <t xml:space="preserve">        Субсидии на реализацию мероприятий по модернизации школьных систем образования, включая софинансирование с местного бюджета(15004L7500)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</si>
  <si>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</si>
  <si>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</si>
  <si>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Уличное освещение (1700117011)</t>
  </si>
  <si>
    <t xml:space="preserve">            Устройство и содержание объектов благоустройства и их элементов (1700217021)</t>
  </si>
  <si>
    <t xml:space="preserve">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края(1700392610)</t>
  </si>
  <si>
    <t xml:space="preserve">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края(1700392611)</t>
  </si>
  <si>
    <t xml:space="preserve">        Благоустройство дворовой территории пгт. Пластун ул. Третий квартал, д. 4 софинансирование за счёт местного бюджета(17003S2610)</t>
  </si>
  <si>
    <t xml:space="preserve">        Благоустройство дворовой территории пгт. Пластун ул. Лермонтова, д.14 софинансирование за счёт местного бюджета(17003S2611)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</si>
  <si>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</si>
  <si>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Разработка проектно-сметной документации по объекту: "Капитальный ремонт части здания спорткомплекса, расположенного по адресу: Приморский край, Тернейский район, пгт.Пластун, ул.Лермонтова,д.28"(2000124313)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</si>
  <si>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спорта, софинансирование за счёт местного бюджета(20001S2230)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</si>
  <si>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</si>
  <si>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</si>
  <si>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</si>
  <si>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</si>
  <si>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</si>
  <si>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Паспортизация дорог п. Терней, п. Пластун Тернейского муниципального округа(4000140110)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</si>
  <si>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</si>
  <si>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</si>
  <si>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</si>
  <si>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Ремонт моста по ул. Школьная в с. Перетычиха Тернейского муниципального округа(4000240206)</t>
  </si>
  <si>
    <t xml:space="preserve">        Ремонт моста по ул. Юбилейная в пгт.Терней Тернейского муниципального округа(4000240207)</t>
  </si>
  <si>
    <t xml:space="preserve">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края)(4000292250)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</si>
  <si>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</si>
  <si>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</si>
  <si>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</si>
  <si>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</si>
  <si>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Приобретение, доставка и монтаж сценического комплекса (местный бюджет)(56004L4671)</t>
  </si>
  <si>
    <t xml:space="preserve">        Реализация общественно значимых проектов: Ремонт клуба с.Малая Кема(софинансирование местный бюджет)(56010S2362)</t>
  </si>
  <si>
    <t xml:space="preserve">      Основные мероприятие: "Строительство, реконструкция, капитальный ремонт и ремонт учреждений культуры, обустройство прилегающих к ним территорий "(5601100000)</t>
  </si>
  <si>
    <t xml:space="preserve">        Проведение негосударственной экспертизы документации на "Ремонт сельского клуба с.Перетычиха", "Ремонт клуба с.Малая Кема"(5601140914)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</si>
  <si>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</si>
  <si>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</si>
  <si>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</si>
  <si>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 (6700103120)</t>
  </si>
  <si>
    <t xml:space="preserve">        Поощрение добровольных пожарных дружин (6700103122)</t>
  </si>
  <si>
    <t xml:space="preserve">        Содержание пожарных водоёмов (6700103124)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</si>
  <si>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</si>
  <si>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Установка пожарного бокса в с.Усть-Соболевка (за счет субсидии на создание условий для организации добровольной пожарной охраны, в рамках обеспечения первичных мер пожарной безопасности) (6700492660)</t>
  </si>
  <si>
    <t xml:space="preserve">        Развитие и укрепление материально-технической базы добровольной пожарной охраны (за счет субсидии на создание условий для организации добровольной пожарной охраны, в рамках обеспечения первичных мер пожарной безопасности) (6700492661)</t>
  </si>
  <si>
    <t xml:space="preserve">        Установка пожарного бокса в с.Усть-Соболевка (софинансирование местный бюджет) (67004S2660)</t>
  </si>
  <si>
    <t xml:space="preserve">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</si>
  <si>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(7100100000)</t>
  </si>
  <si>
    <t xml:space="preserve">       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(7100107110)</t>
  </si>
  <si>
    <t xml:space="preserve">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</si>
  <si>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"Приобретение и монтаж TVI системы видеонаблюдения" по адресу: п.Терней, (парковая зона, ледовый городок) (7100207120)</t>
  </si>
  <si>
    <t xml:space="preserve">        "Приобретение и монтаж TVI системы видеонаблюдения" по адресу: п.Пластун, (площадка ГТО, скейт-парк) (7100207121)</t>
  </si>
  <si>
    <t xml:space="preserve">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 (7200000000)</t>
  </si>
  <si>
    <t xml:space="preserve">      Основное мероприятие: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 (7200100000)</t>
  </si>
  <si>
    <t xml:space="preserve">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 (7200104120)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</si>
  <si>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</si>
  <si>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</si>
  <si>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</si>
  <si>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Ремонт ограждения территории МКОУ СОШ с.Агзу, МКОУ СОШ с.Перетычиха, МКОУ СОШ п.Терней за счёт субсидии на капитальный ремонт зданий общеобразовательных учреждений (1500492340)</t>
  </si>
  <si>
    <t xml:space="preserve">        Ремонт ограждения территории МКОУ СОШ с.Агзу, МКОУ СОШ с.Перетычиха, МКОУ СОШ п.Терней (за счёт местного бюджета софинансирование субсидии на капитальный ремонт зданий общеобразовательных учреждений) (15004S2340)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</si>
  <si>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</si>
  <si>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</si>
  <si>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</si>
  <si>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персонифицированного финансирования дополнительного образования детей (1500623994)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</si>
  <si>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</si>
  <si>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</si>
  <si>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</si>
  <si>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</si>
  <si>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</si>
  <si>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</si>
  <si>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</si>
  <si>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</si>
  <si>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</si>
  <si>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Парковая зона, пгт. Терней, ул. Партизанская,70 (за счёт субсидии с краевого бюджета) (1700492616)</t>
  </si>
  <si>
    <t xml:space="preserve">        Парковая зона, пгт. Терней, ул. Партизанская,70 (софинансирование с местного бюджета) (17004S2616)</t>
  </si>
  <si>
    <t>Общественная территория пгт. Терней, ул. Есенина,2 (софинансирование с местного бюджета) (178004S2617)</t>
  </si>
  <si>
    <t>Общественная территория пгт. Терней, ул. Есенина,2 (за счёт субсидии с краевого бюджета) (1700492617)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</si>
  <si>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</si>
  <si>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Субсидии на приобретение и поставку спортивного инвентаря, спортивного оборудования и иного имущества для развития массового спорта (2000192230)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</si>
  <si>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</si>
  <si>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</si>
  <si>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</si>
  <si>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</si>
  <si>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</si>
  <si>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Ремонт пешеходной дорожки в пгт.Пластун Тернейского муниципального округа (4000240208)</t>
  </si>
  <si>
    <t xml:space="preserve">        Ремонт пешеходного тротуара по ул. Партизанская (в районе МКДОУ Детский сад №1) в пгт.Терней Тернейского муниципального округа (4000240209)</t>
  </si>
  <si>
    <t xml:space="preserve">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 (40002S2250)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</si>
  <si>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</si>
  <si>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 (4000340304)</t>
  </si>
  <si>
    <t xml:space="preserve">        Разработка комплексной схемы организации дорожного движения Тернейского муниципального округа (4000340306)</t>
  </si>
  <si>
    <t xml:space="preserve">        Содержание уличного освещения на территории Тернейского муниципального округа (4000340307)</t>
  </si>
  <si>
    <t xml:space="preserve">        Устройство уличного освещения в пгт.Пластун Тернейского муниципального округа (4000340308)</t>
  </si>
  <si>
    <t xml:space="preserve">        Устройство уличного освещения в пгт.Терней Тернейского муниципального округа 94000340309)</t>
  </si>
  <si>
    <t xml:space="preserve">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 (4600346001)</t>
  </si>
  <si>
    <t>Организация и проведение культурно-массовых мероприятий в Тернейском муниципальном округе (5600240991)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</si>
  <si>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 (5600492540)</t>
  </si>
  <si>
    <t xml:space="preserve">        Приобретение, доставка и монтаж сценического комплекса (по соглашению, включая средства субсидии на обеспечение развития и укрепления материально-технической базы домов культуры в населенных пунктах с числом жителей до 50 тысяч человек и софинансирование с местного бюджета) (56004L4670)</t>
  </si>
  <si>
    <t xml:space="preserve">        Комплектование книжного фонда и обеспечение информационно-техническим оборудованием за счёт местного бюджета (56004S2540)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</si>
  <si>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 (5600792480)</t>
  </si>
  <si>
    <t xml:space="preserve">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 (56007S2480)</t>
  </si>
  <si>
    <t>Реализация общественно значимых проектов:Ремонт сельского клуба в селе Перетычиха (краевой бюджет) (5601092361)</t>
  </si>
  <si>
    <t>Реализация общественно значимых проектов: Ремонт клуба с.Малая Кема (краевой бюджет) (5601092362)</t>
  </si>
  <si>
    <t>Реализация общественно значимых проектов:Ремонт сельского клуба в селе Перетычиха (софинансирование местный бюджет) (56010S2361)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</si>
  <si>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 (560А155193)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</si>
  <si>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 (560А155192)</t>
  </si>
  <si>
    <t xml:space="preserve">    Муниципальная программа "Энергосбережение и повышение энергетической эффективности в Тернейском муниципальном округе на период 2021 - 2023 годы" (1600000000)</t>
  </si>
  <si>
    <t xml:space="preserve">      Основное мероприятие: Капитальный ремонт котельной №2 в п.Терней (1601700000)</t>
  </si>
  <si>
    <t xml:space="preserve">        Замена котла котельной №2 в п.Терней (субсидии на мероприятия по энергосбережению систем коммунальной инфраструктуры) (1601792271)</t>
  </si>
  <si>
    <t xml:space="preserve">        Замена котла котельной №2 в п.Терней (софинансирование с местного бюджета) (16017S2271</t>
  </si>
  <si>
    <t xml:space="preserve">     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(1601800000)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</si>
  <si>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(субсидии на мероприятия по энергосбережению систем коммунальной инфраструктуры) (1601892272)</t>
  </si>
  <si>
    <t xml:space="preserve">      Основное мероприятие: Обустройство контейнерных площадок (1800300000)</t>
  </si>
  <si>
    <t xml:space="preserve">        Обустройство контейнерных площадок (1800306024)</t>
  </si>
  <si>
    <t xml:space="preserve">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 (2000120002)</t>
  </si>
  <si>
    <t xml:space="preserve">        Организация и проведение культурно-массовых мероприятий в Тернейском муниципальном округе (за счёт средств добровольных пожертвований) (5600240992)</t>
  </si>
  <si>
    <t xml:space="preserve">      Основное мероприятие: Реализация проекта инициативного бюджетирования по направлению "Твой проект" (5601000000)</t>
  </si>
  <si>
    <t>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</si>
  <si>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Основное мероприятие: Организация и проведение районного смотра-конкурса на лучшую организацию летней оздоровительной кампании (6200400000)</t>
  </si>
  <si>
    <t xml:space="preserve">        Приобретение призов для награждения победителей районного смотра -конкурса на лучшую организацию летней оздоровительной кампании (6200400004)</t>
  </si>
  <si>
    <t xml:space="preserve">        Обустройство искусственных пожарных водоемов объемом до 54 м3 и пирсов в населенных пунктах в нормативном радиусе 200 метров от социально значимых объектов (6700103123)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</si>
  <si>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</si>
  <si>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Приобретение, установка и обслуживание пожарных гидрантов (6700103126)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</si>
  <si>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</si>
  <si>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 xml:space="preserve">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</si>
  <si>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Доставка и установка железобетонных плит ПД в с.Усть-Соболевка (местный бюджет) (6700412660)</t>
  </si>
  <si>
    <t xml:space="preserve">        Развитие и укрепление материально-технической базы добровольной пожарной охраны (софинансирование местный бюджет ) (67004S2661)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</si>
  <si>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(6700303130)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</si>
  <si>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</si>
  <si>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</si>
  <si>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 (6800168023)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</si>
  <si>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</si>
  <si>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</si>
  <si>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</si>
  <si>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</si>
  <si>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 xml:space="preserve">РАСХОДЫ БЮДЖЕТА ТЕРНЕЙСКОГО МУНИЦИПАЛЬНОГО ОКРУГА  ЗА 9 МЕСЯЦЕВ 2023 ГОДА ПО ФИНАНСОВОМУ ОБЕСПЕЧЕНИЮ МУНИЦИПАЛЬНЫХ ПРОГРАММ  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</si>
  <si>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 (6300000000)</t>
  </si>
  <si>
    <t xml:space="preserve">        Ремонт асфальтобетонного покрытия по ул.Студенческая (от дома №31 до дома №37 по ул. Студенческая) пгт.Пластун Тернейского муниципального округа (4000240210)</t>
  </si>
  <si>
    <t xml:space="preserve">        Ремонт асфальтобетонного покрытия по ул. Первый квартал (от д. №2 до д. №5 по ул.Первый квартал) пгт.Пластун Тернейского муниципального округа (4000240211)</t>
  </si>
  <si>
    <t xml:space="preserve">        Ремонт асфальтобетонного покрытия съезда (от д.№13 до д.№17 по ул.Лермонтова) пгт.Пластун Тернейского муниципального округа (4000240212)</t>
  </si>
  <si>
    <t xml:space="preserve">        Ремонт асфальтобетонного покрытия по ул. Гидростроителей (от д. №9 до д. №1 по ул.Гидростроителей) пгт.Пластун Тернейского муниципального округа (4000240213)</t>
  </si>
  <si>
    <t xml:space="preserve">        Ремонт асфальтобетонного покрытия съезда (от д. №8 по ул.Лермонтова до д. №3 по ул.Пушкина) пгт.Пластун Тернейского муниципального округа (4000240214)</t>
  </si>
  <si>
    <t xml:space="preserve">        Ремонт асфальтобетонного покрытия съезда (от д. №31 по ул.Студенческая до д. №1Б по ул.Лесная) пгт.Пластун Тернейского муниципального округа (4000240215)</t>
  </si>
  <si>
    <t xml:space="preserve">       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 (4000292391)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</si>
  <si>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края)(4000292392)</t>
  </si>
  <si>
    <t xml:space="preserve">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 (40002S2391)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</si>
  <si>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 (40002S2392)</t>
  </si>
  <si>
    <t xml:space="preserve">  Капитальный ремонт муниципальных жилых помещений в селе Самарга за счёт средств добровольных пожертвований (5700105012)</t>
  </si>
  <si>
    <t xml:space="preserve">            Поставка и установка ударопоглощающего покрытия " Искусственная трава" на детской игровой площадке по адресу пгт.Терней ул.Комсомольская,41А (1700217022)</t>
  </si>
  <si>
    <t xml:space="preserve">            Устройство и содержание объектов благоустройства и их элементов за счет средств добровольных пожертвований (1700217023)</t>
  </si>
  <si>
    <t xml:space="preserve">      Благоустройство общественной территории пгт.Пластун , ул. Лермонтова, 37 (1700418023)</t>
  </si>
  <si>
    <t xml:space="preserve">      Благоустройство общественной территории пгт.Терней , ул. Ивановская,д.9  (1700418024)</t>
  </si>
  <si>
    <t xml:space="preserve">        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 Терней" (1500403550)</t>
  </si>
  <si>
    <t xml:space="preserve">         Частичный ремонт полов в школе с.Агзу (МКОУ СОШ с.Агзу) за счет средств добровольных пожертвований (1500404660)</t>
  </si>
  <si>
    <t xml:space="preserve">       Частичный ремонт здания СК с.Усть-Соболевка, в том числе кинопроекционной (за счет средств добровольных пожертвований) (5601140915)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</si>
  <si>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 (16018S2272)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</si>
  <si>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(6300155180)</t>
  </si>
  <si>
    <t>к постановлению администрации</t>
  </si>
  <si>
    <t>Тернейского муниципального округа</t>
  </si>
  <si>
    <t>от 20.10.2023 № 951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</si>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</sst>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4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0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6" fillId="0" borderId="28" xfId="0" applyFont="1" applyBorder="1" applyProtection="1">
      <protection locked="0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6" fillId="0" borderId="11" xfId="0" applyNumberFormat="1" applyFont="1" applyFill="1" applyBorder="1" applyAlignment="1" applyProtection="1">
      <alignment vertical="top"/>
      <protection locked="0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4" fillId="0" borderId="2" xfId="7" applyNumberFormat="1" applyFont="1" applyFill="1" applyAlignment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4" fillId="0" borderId="9" xfId="9" applyNumberFormat="1" applyFont="1" applyFill="1" applyBorder="1" applyProtection="1">
      <alignment horizontal="right" vertical="top" shrinkToFit="1"/>
    </xf>
    <xf numFmtId="4" fontId="15" fillId="0" borderId="29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Protection="1">
      <protection locked="0"/>
    </xf>
    <xf numFmtId="4" fontId="15" fillId="0" borderId="4" xfId="9" applyNumberFormat="1" applyFont="1" applyFill="1" applyBorder="1" applyAlignment="1" applyProtection="1">
      <alignment horizontal="right" shrinkToFit="1"/>
    </xf>
    <xf numFmtId="4" fontId="15" fillId="0" borderId="2" xfId="7" applyNumberFormat="1" applyFont="1" applyFill="1" applyAlignment="1" applyProtection="1">
      <alignment horizontal="center" shrinkToFit="1"/>
    </xf>
    <xf numFmtId="4" fontId="15" fillId="0" borderId="2" xfId="9" applyNumberFormat="1" applyFont="1" applyFill="1" applyAlignment="1" applyProtection="1">
      <alignment horizontal="right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0" borderId="13" xfId="9" applyNumberFormat="1" applyFont="1" applyFill="1" applyBorder="1" applyAlignment="1" applyProtection="1">
      <alignment horizontal="right" shrinkToFit="1"/>
    </xf>
    <xf numFmtId="4" fontId="15" fillId="0" borderId="22" xfId="9" applyNumberFormat="1" applyFont="1" applyFill="1" applyBorder="1" applyAlignment="1" applyProtection="1">
      <alignment horizontal="right" shrinkToFit="1"/>
    </xf>
    <xf numFmtId="4" fontId="15" fillId="0" borderId="3" xfId="9" applyNumberFormat="1" applyFont="1" applyFill="1" applyBorder="1" applyProtection="1">
      <alignment horizontal="right" vertical="top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4" fontId="14" fillId="6" borderId="2" xfId="9" applyNumberFormat="1" applyFont="1" applyFill="1" applyProtection="1">
      <alignment horizontal="right" vertical="top" shrinkToFit="1"/>
    </xf>
    <xf numFmtId="4" fontId="9" fillId="0" borderId="26" xfId="9" applyNumberFormat="1" applyFont="1" applyFill="1" applyBorder="1" applyProtection="1">
      <alignment horizontal="right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0" fillId="6" borderId="10" xfId="0" applyFill="1" applyBorder="1" applyProtection="1">
      <protection locked="0"/>
    </xf>
    <xf numFmtId="0" fontId="9" fillId="6" borderId="7" xfId="6" applyNumberFormat="1" applyFont="1" applyFill="1" applyBorder="1" applyAlignment="1" applyProtection="1">
      <alignment vertical="center" wrapText="1"/>
    </xf>
    <xf numFmtId="4" fontId="13" fillId="6" borderId="4" xfId="7" applyNumberFormat="1" applyFont="1" applyFill="1" applyBorder="1" applyProtection="1">
      <alignment horizontal="center" vertical="top" shrinkToFit="1"/>
    </xf>
    <xf numFmtId="4" fontId="13" fillId="6" borderId="4" xfId="9" applyNumberFormat="1" applyFont="1" applyFill="1" applyBorder="1" applyProtection="1">
      <alignment horizontal="right" vertical="top" shrinkToFit="1"/>
    </xf>
    <xf numFmtId="4" fontId="13" fillId="6" borderId="9" xfId="9" applyNumberFormat="1" applyFont="1" applyFill="1" applyBorder="1" applyProtection="1">
      <alignment horizontal="right" vertical="top" shrinkToFit="1"/>
    </xf>
    <xf numFmtId="4" fontId="13" fillId="6" borderId="13" xfId="9" applyNumberFormat="1" applyFont="1" applyFill="1" applyBorder="1" applyProtection="1">
      <alignment horizontal="right" vertical="top" shrinkToFit="1"/>
    </xf>
    <xf numFmtId="0" fontId="0" fillId="6" borderId="0" xfId="0" applyFill="1" applyProtection="1">
      <protection locked="0"/>
    </xf>
    <xf numFmtId="4" fontId="15" fillId="6" borderId="9" xfId="9" applyNumberFormat="1" applyFont="1" applyFill="1" applyBorder="1" applyProtection="1">
      <alignment horizontal="right" vertical="top" shrinkToFit="1"/>
    </xf>
    <xf numFmtId="4" fontId="17" fillId="6" borderId="4" xfId="9" applyNumberFormat="1" applyFont="1" applyFill="1" applyBorder="1" applyProtection="1">
      <alignment horizontal="right" vertical="top" shrinkToFit="1"/>
    </xf>
    <xf numFmtId="4" fontId="13" fillId="6" borderId="2" xfId="9" applyNumberFormat="1" applyFont="1" applyFill="1" applyProtection="1">
      <alignment horizontal="right" vertical="top" shrinkToFit="1"/>
    </xf>
    <xf numFmtId="0" fontId="9" fillId="6" borderId="13" xfId="6" applyNumberFormat="1" applyFont="1" applyFill="1" applyBorder="1" applyAlignment="1" applyProtection="1">
      <alignment vertical="center" wrapText="1"/>
    </xf>
    <xf numFmtId="0" fontId="9" fillId="6" borderId="25" xfId="6" applyNumberFormat="1" applyFont="1" applyFill="1" applyBorder="1" applyAlignment="1" applyProtection="1">
      <alignment vertical="center" wrapText="1"/>
    </xf>
    <xf numFmtId="4" fontId="13" fillId="6" borderId="5" xfId="9" applyNumberFormat="1" applyFont="1" applyFill="1" applyBorder="1" applyProtection="1">
      <alignment horizontal="right" vertical="top" shrinkToFit="1"/>
    </xf>
    <xf numFmtId="0" fontId="9" fillId="6" borderId="14" xfId="6" applyNumberFormat="1" applyFont="1" applyFill="1" applyBorder="1" applyAlignment="1" applyProtection="1">
      <alignment vertical="center" wrapText="1"/>
    </xf>
    <xf numFmtId="4" fontId="13" fillId="6" borderId="13" xfId="7" applyNumberFormat="1" applyFont="1" applyFill="1" applyBorder="1" applyProtection="1">
      <alignment horizontal="center" vertical="top" shrinkToFit="1"/>
    </xf>
    <xf numFmtId="0" fontId="9" fillId="6" borderId="7" xfId="25" applyNumberFormat="1" applyFont="1" applyFill="1" applyBorder="1" applyAlignment="1" applyProtection="1">
      <alignment vertical="center" wrapText="1"/>
    </xf>
    <xf numFmtId="4" fontId="13" fillId="6" borderId="2" xfId="7" applyNumberFormat="1" applyFont="1" applyFill="1" applyProtection="1">
      <alignment horizontal="center" vertical="top" shrinkToFit="1"/>
    </xf>
    <xf numFmtId="4" fontId="13" fillId="6" borderId="9" xfId="7" applyNumberFormat="1" applyFont="1" applyFill="1" applyBorder="1" applyProtection="1">
      <alignment horizontal="center" vertical="top" shrinkToFit="1"/>
    </xf>
    <xf numFmtId="4" fontId="13" fillId="6" borderId="16" xfId="9" applyNumberFormat="1" applyFont="1" applyFill="1" applyBorder="1" applyProtection="1">
      <alignment horizontal="right" vertical="top" shrinkToFit="1"/>
    </xf>
    <xf numFmtId="0" fontId="9" fillId="6" borderId="14" xfId="5" applyNumberFormat="1" applyFont="1" applyFill="1" applyBorder="1" applyAlignment="1" applyProtection="1">
      <alignment horizontal="left" vertical="center" wrapText="1"/>
    </xf>
    <xf numFmtId="4" fontId="13" fillId="6" borderId="5" xfId="5" applyNumberFormat="1" applyFont="1" applyFill="1" applyBorder="1" applyProtection="1">
      <alignment horizontal="center" vertical="center" wrapText="1"/>
    </xf>
    <xf numFmtId="4" fontId="13" fillId="6" borderId="2" xfId="5" applyNumberFormat="1" applyFont="1" applyFill="1" applyAlignment="1" applyProtection="1">
      <alignment horizontal="right" vertical="center" wrapText="1"/>
    </xf>
    <xf numFmtId="4" fontId="13" fillId="6" borderId="5" xfId="5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  <protection locked="0"/>
    </xf>
  </cellXfs>
  <cellStyles count="54">
    <cellStyle name="br" xfId="16"/>
    <cellStyle name="br 2" xfId="43"/>
    <cellStyle name="col" xfId="15"/>
    <cellStyle name="col 2" xfId="42"/>
    <cellStyle name="style0" xfId="17"/>
    <cellStyle name="style0 2" xfId="44"/>
    <cellStyle name="td" xfId="18"/>
    <cellStyle name="td 2" xfId="45"/>
    <cellStyle name="tr" xfId="14"/>
    <cellStyle name="tr 2" xfId="41"/>
    <cellStyle name="xl21" xfId="19"/>
    <cellStyle name="xl21 2" xfId="46"/>
    <cellStyle name="xl22" xfId="5"/>
    <cellStyle name="xl23" xfId="2"/>
    <cellStyle name="xl23 2" xfId="47"/>
    <cellStyle name="xl24" xfId="1"/>
    <cellStyle name="xl24 2" xfId="29"/>
    <cellStyle name="xl25" xfId="10"/>
    <cellStyle name="xl25 2" xfId="34"/>
    <cellStyle name="xl26" xfId="20"/>
    <cellStyle name="xl26 2" xfId="37"/>
    <cellStyle name="xl27" xfId="11"/>
    <cellStyle name="xl27 2" xfId="48"/>
    <cellStyle name="xl28" xfId="12"/>
    <cellStyle name="xl28 2" xfId="38"/>
    <cellStyle name="xl29" xfId="3"/>
    <cellStyle name="xl29 2" xfId="28"/>
    <cellStyle name="xl30" xfId="4"/>
    <cellStyle name="xl30 2" xfId="40"/>
    <cellStyle name="xl31" xfId="13"/>
    <cellStyle name="xl31 2" xfId="49"/>
    <cellStyle name="xl32" xfId="6"/>
    <cellStyle name="xl32 2" xfId="39"/>
    <cellStyle name="xl33" xfId="21"/>
    <cellStyle name="xl33 2" xfId="30"/>
    <cellStyle name="xl34" xfId="7"/>
    <cellStyle name="xl34 2" xfId="31"/>
    <cellStyle name="xl35" xfId="22"/>
    <cellStyle name="xl35 2" xfId="32"/>
    <cellStyle name="xl36" xfId="8"/>
    <cellStyle name="xl36 2" xfId="50"/>
    <cellStyle name="xl37" xfId="23"/>
    <cellStyle name="xl37 2" xfId="33"/>
    <cellStyle name="xl38" xfId="24"/>
    <cellStyle name="xl38 2" xfId="35"/>
    <cellStyle name="xl39" xfId="9"/>
    <cellStyle name="xl39 2" xfId="36"/>
    <cellStyle name="xl61" xfId="25"/>
    <cellStyle name="xl64" xfId="26"/>
    <cellStyle name="Обычный" xfId="0" builtinId="0"/>
    <cellStyle name="Обычный 2" xfId="27"/>
    <cellStyle name="Обычный 3" xfId="51"/>
    <cellStyle name="Обычный 4" xfId="53"/>
    <cellStyle name="Обычный 5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5"/>
  <sheetViews>
    <sheetView showGridLines="0" tabSelected="1" view="pageBreakPreview" topLeftCell="B1" zoomScale="90" zoomScaleNormal="100" zoomScaleSheetLayoutView="90" workbookViewId="0">
      <pane ySplit="11" topLeftCell="A12" activePane="bottomLeft" state="frozen"/>
      <selection pane="bottomLeft" activeCell="F9" sqref="F9:K9"/>
    </sheetView>
  </sheetViews>
  <sheetFormatPr defaultColWidth="9.140625" defaultRowHeight="15" outlineLevelRow="7" x14ac:dyDescent="0.25"/>
  <cols>
    <col min="1" max="1" width="5.5703125" style="1" customWidth="1"/>
    <col min="2" max="2" width="88.7109375" style="2" customWidth="1"/>
    <col min="3" max="3" width="15.28515625" style="1" customWidth="1"/>
    <col min="4" max="4" width="13.7109375" style="1" customWidth="1"/>
    <col min="5" max="5" width="15" style="1" customWidth="1"/>
    <col min="6" max="6" width="14.7109375" style="1" customWidth="1"/>
    <col min="7" max="7" width="8" style="1" customWidth="1"/>
    <col min="8" max="8" width="13.42578125" style="1" customWidth="1"/>
    <col min="9" max="9" width="7.85546875" style="1" customWidth="1"/>
    <col min="10" max="10" width="12.85546875" style="1" customWidth="1"/>
    <col min="11" max="11" width="8.28515625" style="1" customWidth="1"/>
    <col min="12" max="16384" width="9.140625" style="1"/>
  </cols>
  <sheetData>
    <row r="1" spans="1:11" ht="0.6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149999999999999" customHeight="1" x14ac:dyDescent="0.25">
      <c r="B2" s="3"/>
      <c r="C2" s="3"/>
      <c r="D2" s="3"/>
      <c r="E2" s="3"/>
      <c r="F2" s="3"/>
      <c r="G2" s="3"/>
      <c r="H2" s="144" t="s">
        <v>228</v>
      </c>
      <c r="I2" s="144"/>
      <c r="J2" s="144"/>
      <c r="K2" s="144"/>
    </row>
    <row r="3" spans="1:11" ht="16.149999999999999" customHeight="1" x14ac:dyDescent="0.25">
      <c r="B3" s="3"/>
      <c r="C3" s="3"/>
      <c r="D3" s="3"/>
      <c r="E3" s="3"/>
      <c r="F3" s="3"/>
      <c r="G3" s="3"/>
      <c r="H3" s="144" t="s">
        <v>225</v>
      </c>
      <c r="I3" s="144"/>
      <c r="J3" s="144"/>
      <c r="K3" s="144"/>
    </row>
    <row r="4" spans="1:11" ht="15.75" customHeight="1" x14ac:dyDescent="0.25">
      <c r="B4" s="3"/>
      <c r="C4" s="3"/>
      <c r="D4" s="3"/>
      <c r="E4" s="3"/>
      <c r="F4" s="3"/>
      <c r="G4" s="3"/>
      <c r="H4" s="144" t="s">
        <v>226</v>
      </c>
      <c r="I4" s="144"/>
      <c r="J4" s="144"/>
      <c r="K4" s="144"/>
    </row>
    <row r="5" spans="1:11" ht="14.45" customHeight="1" x14ac:dyDescent="0.25">
      <c r="B5" s="3"/>
      <c r="C5" s="3"/>
      <c r="D5" s="3"/>
      <c r="E5" s="3"/>
      <c r="F5" s="3"/>
      <c r="G5" s="3"/>
      <c r="H5" s="144" t="s">
        <v>227</v>
      </c>
      <c r="I5" s="144"/>
      <c r="J5" s="144"/>
      <c r="K5" s="144"/>
    </row>
    <row r="6" spans="1:11" ht="12.6" hidden="1" customHeight="1" x14ac:dyDescent="0.25">
      <c r="B6" s="3"/>
      <c r="C6" s="3"/>
      <c r="D6" s="3"/>
      <c r="E6" s="3"/>
      <c r="F6" s="3"/>
      <c r="G6" s="3"/>
      <c r="H6" s="4"/>
      <c r="I6" s="4"/>
      <c r="J6" s="5"/>
      <c r="K6" s="3"/>
    </row>
    <row r="7" spans="1:11" ht="17.45" customHeight="1" x14ac:dyDescent="0.25">
      <c r="B7" s="130" t="s">
        <v>203</v>
      </c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0.9" customHeight="1" x14ac:dyDescent="0.25">
      <c r="B8" s="8"/>
      <c r="C8" s="8"/>
      <c r="D8" s="8"/>
      <c r="E8" s="8"/>
      <c r="F8" s="8"/>
      <c r="G8" s="8"/>
      <c r="H8" s="8"/>
      <c r="I8" s="8"/>
      <c r="J8" s="9"/>
      <c r="K8" s="9" t="s">
        <v>7</v>
      </c>
    </row>
    <row r="9" spans="1:11" ht="15.75" customHeight="1" x14ac:dyDescent="0.25">
      <c r="A9" s="40"/>
      <c r="B9" s="35"/>
      <c r="C9" s="131" t="s">
        <v>4</v>
      </c>
      <c r="D9" s="132"/>
      <c r="E9" s="133"/>
      <c r="F9" s="131" t="s">
        <v>6</v>
      </c>
      <c r="G9" s="132"/>
      <c r="H9" s="132"/>
      <c r="I9" s="132"/>
      <c r="J9" s="132"/>
      <c r="K9" s="133"/>
    </row>
    <row r="10" spans="1:11" ht="16.5" customHeight="1" x14ac:dyDescent="0.25">
      <c r="A10" s="41"/>
      <c r="B10" s="142" t="s">
        <v>0</v>
      </c>
      <c r="C10" s="140" t="s">
        <v>3</v>
      </c>
      <c r="D10" s="137" t="s">
        <v>5</v>
      </c>
      <c r="E10" s="138"/>
      <c r="F10" s="134" t="s">
        <v>202</v>
      </c>
      <c r="G10" s="135" t="s">
        <v>66</v>
      </c>
      <c r="H10" s="137" t="s">
        <v>5</v>
      </c>
      <c r="I10" s="138"/>
      <c r="J10" s="138"/>
      <c r="K10" s="139"/>
    </row>
    <row r="11" spans="1:11" ht="48" customHeight="1" x14ac:dyDescent="0.25">
      <c r="A11" s="44" t="s">
        <v>199</v>
      </c>
      <c r="B11" s="143"/>
      <c r="C11" s="141"/>
      <c r="D11" s="6" t="s">
        <v>136</v>
      </c>
      <c r="E11" s="23" t="s">
        <v>137</v>
      </c>
      <c r="F11" s="134"/>
      <c r="G11" s="136"/>
      <c r="H11" s="6" t="s">
        <v>138</v>
      </c>
      <c r="I11" s="6" t="s">
        <v>66</v>
      </c>
      <c r="J11" s="6" t="s">
        <v>137</v>
      </c>
      <c r="K11" s="6" t="s">
        <v>66</v>
      </c>
    </row>
    <row r="12" spans="1:11" ht="16.149999999999999" customHeight="1" x14ac:dyDescent="0.25">
      <c r="A12" s="41"/>
      <c r="B12" s="14">
        <v>1</v>
      </c>
      <c r="C12" s="6">
        <v>2</v>
      </c>
      <c r="D12" s="7">
        <v>3</v>
      </c>
      <c r="E12" s="7">
        <v>4</v>
      </c>
      <c r="F12" s="6">
        <v>5</v>
      </c>
      <c r="G12" s="7">
        <v>6</v>
      </c>
      <c r="H12" s="7">
        <v>7</v>
      </c>
      <c r="I12" s="7">
        <v>8</v>
      </c>
      <c r="J12" s="7">
        <v>9</v>
      </c>
      <c r="K12" s="6">
        <v>10</v>
      </c>
    </row>
    <row r="13" spans="1:11" s="113" customFormat="1" ht="30" customHeight="1" x14ac:dyDescent="0.25">
      <c r="A13" s="107">
        <v>1</v>
      </c>
      <c r="B13" s="126" t="s">
        <v>124</v>
      </c>
      <c r="C13" s="127">
        <f>D13+E13</f>
        <v>120000</v>
      </c>
      <c r="D13" s="128">
        <f>D14</f>
        <v>120000</v>
      </c>
      <c r="E13" s="128">
        <f>E14</f>
        <v>0</v>
      </c>
      <c r="F13" s="129">
        <f>H13+J13</f>
        <v>105000</v>
      </c>
      <c r="G13" s="128">
        <f>F13/C13*100</f>
        <v>87.5</v>
      </c>
      <c r="H13" s="128">
        <f>H14</f>
        <v>105000</v>
      </c>
      <c r="I13" s="128">
        <f>H13/D13*100</f>
        <v>87.5</v>
      </c>
      <c r="J13" s="128">
        <f>J14</f>
        <v>0</v>
      </c>
      <c r="K13" s="129">
        <v>0</v>
      </c>
    </row>
    <row r="14" spans="1:11" ht="27.75" customHeight="1" x14ac:dyDescent="0.25">
      <c r="A14" s="41"/>
      <c r="B14" s="33" t="s">
        <v>125</v>
      </c>
      <c r="C14" s="45">
        <f>D14+E14</f>
        <v>120000</v>
      </c>
      <c r="D14" s="46">
        <f>D15</f>
        <v>120000</v>
      </c>
      <c r="E14" s="46">
        <f>E15</f>
        <v>0</v>
      </c>
      <c r="F14" s="47">
        <f>H14+J14</f>
        <v>105000</v>
      </c>
      <c r="G14" s="46">
        <f t="shared" ref="G14:G15" si="0">F14/C14*100</f>
        <v>87.5</v>
      </c>
      <c r="H14" s="46">
        <f>H15</f>
        <v>105000</v>
      </c>
      <c r="I14" s="46">
        <f>H14/D14*100</f>
        <v>87.5</v>
      </c>
      <c r="J14" s="46">
        <f>J15</f>
        <v>0</v>
      </c>
      <c r="K14" s="47">
        <v>0</v>
      </c>
    </row>
    <row r="15" spans="1:11" ht="27.75" customHeight="1" x14ac:dyDescent="0.25">
      <c r="A15" s="42"/>
      <c r="B15" s="34" t="s">
        <v>126</v>
      </c>
      <c r="C15" s="48">
        <f>D15+E15</f>
        <v>120000</v>
      </c>
      <c r="D15" s="49">
        <v>120000</v>
      </c>
      <c r="E15" s="49">
        <v>0</v>
      </c>
      <c r="F15" s="50">
        <f>H15+J15</f>
        <v>105000</v>
      </c>
      <c r="G15" s="49">
        <f t="shared" si="0"/>
        <v>87.5</v>
      </c>
      <c r="H15" s="49">
        <v>105000</v>
      </c>
      <c r="I15" s="49">
        <f>H15/D15*100</f>
        <v>87.5</v>
      </c>
      <c r="J15" s="49">
        <v>0</v>
      </c>
      <c r="K15" s="50">
        <v>0</v>
      </c>
    </row>
    <row r="16" spans="1:11" s="113" customFormat="1" ht="29.25" customHeight="1" x14ac:dyDescent="0.25">
      <c r="A16" s="107">
        <v>2</v>
      </c>
      <c r="B16" s="117" t="s">
        <v>8</v>
      </c>
      <c r="C16" s="123">
        <f t="shared" ref="C16:C79" si="1">D16+E16</f>
        <v>780868580.14999998</v>
      </c>
      <c r="D16" s="116">
        <f>D17+D21+D29+D36+D38+D43+D47+D49+D51</f>
        <v>180805849</v>
      </c>
      <c r="E16" s="116">
        <f>E17+E21+E29+E36+E38+E43+E47+E49+E51</f>
        <v>600062731.14999998</v>
      </c>
      <c r="F16" s="116">
        <f>F17+F21+F29+F36+F38+F43+F47+F49</f>
        <v>424622719.47000003</v>
      </c>
      <c r="G16" s="116">
        <f>F16/C16*100</f>
        <v>54.378256503601754</v>
      </c>
      <c r="H16" s="116">
        <f>H17+H21+H29+H36+H38+H43+H47+H51+H49</f>
        <v>130621763.03</v>
      </c>
      <c r="I16" s="116">
        <f>H16/D16*100</f>
        <v>72.244213200204598</v>
      </c>
      <c r="J16" s="116">
        <f>J17+J21+J29+J36+J38+J43+J47+J52+J49</f>
        <v>294000956.44</v>
      </c>
      <c r="K16" s="116">
        <f>J16/E16*100</f>
        <v>48.995036881653533</v>
      </c>
    </row>
    <row r="17" spans="1:11" ht="26.25" customHeight="1" outlineLevel="1" x14ac:dyDescent="0.25">
      <c r="A17" s="41"/>
      <c r="B17" s="15" t="s">
        <v>9</v>
      </c>
      <c r="C17" s="51">
        <f t="shared" si="1"/>
        <v>131126116.15000001</v>
      </c>
      <c r="D17" s="52">
        <f>D18+D19+D20</f>
        <v>55212946.149999999</v>
      </c>
      <c r="E17" s="52">
        <f>E18+E19+E20</f>
        <v>75913170</v>
      </c>
      <c r="F17" s="52">
        <f t="shared" ref="F17:J17" si="2">F18+F19+F20</f>
        <v>80273063.75</v>
      </c>
      <c r="G17" s="52">
        <f t="shared" ref="G17:G88" si="3">F17/C17*100</f>
        <v>61.218211983166405</v>
      </c>
      <c r="H17" s="52">
        <f t="shared" si="2"/>
        <v>38897912.879999995</v>
      </c>
      <c r="I17" s="52">
        <f t="shared" ref="I17:I88" si="4">H17/D17*100</f>
        <v>70.450710553144418</v>
      </c>
      <c r="J17" s="52">
        <f t="shared" si="2"/>
        <v>41375150.869999997</v>
      </c>
      <c r="K17" s="52">
        <f t="shared" ref="K17:K89" si="5">J17/E17*100</f>
        <v>54.503257959060328</v>
      </c>
    </row>
    <row r="18" spans="1:11" ht="27.75" customHeight="1" outlineLevel="2" x14ac:dyDescent="0.25">
      <c r="A18" s="41"/>
      <c r="B18" s="16" t="s">
        <v>14</v>
      </c>
      <c r="C18" s="53">
        <f t="shared" si="1"/>
        <v>9073106.1500000004</v>
      </c>
      <c r="D18" s="54">
        <v>9073106.1500000004</v>
      </c>
      <c r="E18" s="54">
        <v>0</v>
      </c>
      <c r="F18" s="54">
        <f>H18+J18</f>
        <v>4913824.4800000004</v>
      </c>
      <c r="G18" s="54">
        <f t="shared" si="3"/>
        <v>54.15812841559228</v>
      </c>
      <c r="H18" s="54">
        <v>4913824.4800000004</v>
      </c>
      <c r="I18" s="54">
        <f t="shared" si="4"/>
        <v>54.15812841559228</v>
      </c>
      <c r="J18" s="54">
        <v>0</v>
      </c>
      <c r="K18" s="54">
        <v>0</v>
      </c>
    </row>
    <row r="19" spans="1:11" ht="27.75" customHeight="1" outlineLevel="3" x14ac:dyDescent="0.25">
      <c r="A19" s="41"/>
      <c r="B19" s="16" t="s">
        <v>10</v>
      </c>
      <c r="C19" s="53">
        <f t="shared" si="1"/>
        <v>46139840</v>
      </c>
      <c r="D19" s="54">
        <v>46139840</v>
      </c>
      <c r="E19" s="54">
        <v>0</v>
      </c>
      <c r="F19" s="54">
        <f t="shared" ref="F19:F92" si="6">H19+J19</f>
        <v>33984088.399999999</v>
      </c>
      <c r="G19" s="54">
        <f t="shared" si="3"/>
        <v>73.654543232052816</v>
      </c>
      <c r="H19" s="54">
        <v>33984088.399999999</v>
      </c>
      <c r="I19" s="54">
        <f t="shared" si="4"/>
        <v>73.654543232052816</v>
      </c>
      <c r="J19" s="54">
        <v>0</v>
      </c>
      <c r="K19" s="54">
        <v>0</v>
      </c>
    </row>
    <row r="20" spans="1:11" ht="41.45" customHeight="1" outlineLevel="4" x14ac:dyDescent="0.25">
      <c r="A20" s="41"/>
      <c r="B20" s="16" t="s">
        <v>11</v>
      </c>
      <c r="C20" s="53">
        <f t="shared" si="1"/>
        <v>75913170</v>
      </c>
      <c r="D20" s="54">
        <v>0</v>
      </c>
      <c r="E20" s="54">
        <v>75913170</v>
      </c>
      <c r="F20" s="54">
        <f t="shared" si="6"/>
        <v>41375150.869999997</v>
      </c>
      <c r="G20" s="54">
        <f t="shared" si="3"/>
        <v>54.503257959060328</v>
      </c>
      <c r="H20" s="54">
        <v>0</v>
      </c>
      <c r="I20" s="54">
        <v>0</v>
      </c>
      <c r="J20" s="54">
        <v>41375150.869999997</v>
      </c>
      <c r="K20" s="54">
        <f t="shared" si="5"/>
        <v>54.503257959060328</v>
      </c>
    </row>
    <row r="21" spans="1:11" ht="30" customHeight="1" outlineLevel="5" x14ac:dyDescent="0.25">
      <c r="A21" s="41"/>
      <c r="B21" s="15" t="s">
        <v>12</v>
      </c>
      <c r="C21" s="51">
        <f t="shared" si="1"/>
        <v>234013362.66</v>
      </c>
      <c r="D21" s="52">
        <f>D22+D23+D25+D26+D27+D28+D24</f>
        <v>63075960.659999996</v>
      </c>
      <c r="E21" s="52">
        <f>E22+E23+E25+E26+E27+E28+E24</f>
        <v>170937402</v>
      </c>
      <c r="F21" s="52">
        <f t="shared" si="6"/>
        <v>148121789.61000001</v>
      </c>
      <c r="G21" s="52">
        <f t="shared" si="3"/>
        <v>63.296295530442606</v>
      </c>
      <c r="H21" s="52">
        <f>H22+H23+H25+H26+H27+H28+H24</f>
        <v>44953046.219999999</v>
      </c>
      <c r="I21" s="52">
        <f t="shared" si="4"/>
        <v>71.268111891805475</v>
      </c>
      <c r="J21" s="52">
        <f>J22+J23+J25+J26+J27+J28+J24</f>
        <v>103168743.39</v>
      </c>
      <c r="K21" s="52">
        <f t="shared" si="5"/>
        <v>60.354692526565955</v>
      </c>
    </row>
    <row r="22" spans="1:11" ht="25.5" outlineLevel="6" x14ac:dyDescent="0.25">
      <c r="A22" s="41"/>
      <c r="B22" s="16" t="s">
        <v>13</v>
      </c>
      <c r="C22" s="53">
        <f t="shared" si="1"/>
        <v>249000</v>
      </c>
      <c r="D22" s="54">
        <v>249000</v>
      </c>
      <c r="E22" s="54">
        <v>0</v>
      </c>
      <c r="F22" s="54">
        <f t="shared" si="6"/>
        <v>238511</v>
      </c>
      <c r="G22" s="54">
        <f t="shared" si="3"/>
        <v>95.787550200803224</v>
      </c>
      <c r="H22" s="54">
        <v>238511</v>
      </c>
      <c r="I22" s="54">
        <f t="shared" si="4"/>
        <v>95.787550200803224</v>
      </c>
      <c r="J22" s="54">
        <v>0</v>
      </c>
      <c r="K22" s="54">
        <v>0</v>
      </c>
    </row>
    <row r="23" spans="1:11" ht="25.5" outlineLevel="7" x14ac:dyDescent="0.25">
      <c r="A23" s="41"/>
      <c r="B23" s="16" t="s">
        <v>15</v>
      </c>
      <c r="C23" s="53">
        <f t="shared" si="1"/>
        <v>62566435.659999996</v>
      </c>
      <c r="D23" s="54">
        <v>62566435.659999996</v>
      </c>
      <c r="E23" s="54">
        <v>0</v>
      </c>
      <c r="F23" s="54">
        <f t="shared" si="6"/>
        <v>44613130.219999999</v>
      </c>
      <c r="G23" s="54">
        <f t="shared" si="3"/>
        <v>71.305213009796063</v>
      </c>
      <c r="H23" s="54">
        <v>44613130.219999999</v>
      </c>
      <c r="I23" s="54">
        <f t="shared" si="4"/>
        <v>71.305213009796063</v>
      </c>
      <c r="J23" s="54">
        <v>0</v>
      </c>
      <c r="K23" s="54">
        <v>0</v>
      </c>
    </row>
    <row r="24" spans="1:11" ht="52.5" customHeight="1" outlineLevel="7" x14ac:dyDescent="0.25">
      <c r="A24" s="41"/>
      <c r="B24" s="16" t="s">
        <v>68</v>
      </c>
      <c r="C24" s="53">
        <f t="shared" si="1"/>
        <v>260525</v>
      </c>
      <c r="D24" s="54">
        <v>260525</v>
      </c>
      <c r="E24" s="54">
        <v>0</v>
      </c>
      <c r="F24" s="54">
        <f t="shared" si="6"/>
        <v>101405</v>
      </c>
      <c r="G24" s="54">
        <f t="shared" si="3"/>
        <v>38.923327895595435</v>
      </c>
      <c r="H24" s="54">
        <v>101405</v>
      </c>
      <c r="I24" s="54">
        <f t="shared" si="4"/>
        <v>38.923327895595435</v>
      </c>
      <c r="J24" s="54">
        <v>0</v>
      </c>
      <c r="K24" s="54">
        <v>0</v>
      </c>
    </row>
    <row r="25" spans="1:11" ht="42" customHeight="1" outlineLevel="2" x14ac:dyDescent="0.25">
      <c r="A25" s="41"/>
      <c r="B25" s="16" t="s">
        <v>16</v>
      </c>
      <c r="C25" s="53">
        <f t="shared" si="1"/>
        <v>17128800</v>
      </c>
      <c r="D25" s="54">
        <v>0</v>
      </c>
      <c r="E25" s="54">
        <v>17128800</v>
      </c>
      <c r="F25" s="54">
        <f t="shared" si="6"/>
        <v>8154728.9699999997</v>
      </c>
      <c r="G25" s="54">
        <f t="shared" si="3"/>
        <v>47.60829112372145</v>
      </c>
      <c r="H25" s="54">
        <v>0</v>
      </c>
      <c r="I25" s="54">
        <v>0</v>
      </c>
      <c r="J25" s="54">
        <v>8154728.9699999997</v>
      </c>
      <c r="K25" s="54">
        <f t="shared" si="5"/>
        <v>47.60829112372145</v>
      </c>
    </row>
    <row r="26" spans="1:11" ht="42.75" customHeight="1" outlineLevel="3" x14ac:dyDescent="0.25">
      <c r="A26" s="41"/>
      <c r="B26" s="16" t="s">
        <v>17</v>
      </c>
      <c r="C26" s="53">
        <f t="shared" si="1"/>
        <v>141493802</v>
      </c>
      <c r="D26" s="54">
        <v>0</v>
      </c>
      <c r="E26" s="54">
        <v>141493802</v>
      </c>
      <c r="F26" s="54">
        <f t="shared" si="6"/>
        <v>89423246.189999998</v>
      </c>
      <c r="G26" s="54">
        <f t="shared" si="3"/>
        <v>63.199408685053214</v>
      </c>
      <c r="H26" s="54">
        <v>0</v>
      </c>
      <c r="I26" s="54">
        <v>0</v>
      </c>
      <c r="J26" s="54">
        <v>89423246.189999998</v>
      </c>
      <c r="K26" s="54">
        <f t="shared" si="5"/>
        <v>63.199408685053214</v>
      </c>
    </row>
    <row r="27" spans="1:11" ht="40.9" customHeight="1" outlineLevel="4" x14ac:dyDescent="0.25">
      <c r="A27" s="41"/>
      <c r="B27" s="16" t="s">
        <v>18</v>
      </c>
      <c r="C27" s="53">
        <f t="shared" si="1"/>
        <v>3890450</v>
      </c>
      <c r="D27" s="54">
        <v>0</v>
      </c>
      <c r="E27" s="54">
        <v>3890450</v>
      </c>
      <c r="F27" s="54">
        <f t="shared" si="6"/>
        <v>1731292.03</v>
      </c>
      <c r="G27" s="54">
        <f t="shared" si="3"/>
        <v>44.501073911758283</v>
      </c>
      <c r="H27" s="54">
        <v>0</v>
      </c>
      <c r="I27" s="54">
        <v>0</v>
      </c>
      <c r="J27" s="54">
        <v>1731292.03</v>
      </c>
      <c r="K27" s="54">
        <f t="shared" si="5"/>
        <v>44.501073911758283</v>
      </c>
    </row>
    <row r="28" spans="1:11" ht="38.25" customHeight="1" outlineLevel="4" x14ac:dyDescent="0.25">
      <c r="A28" s="41"/>
      <c r="B28" s="16" t="s">
        <v>19</v>
      </c>
      <c r="C28" s="53">
        <f t="shared" si="1"/>
        <v>8424350</v>
      </c>
      <c r="D28" s="54">
        <v>0</v>
      </c>
      <c r="E28" s="54">
        <v>8424350</v>
      </c>
      <c r="F28" s="54">
        <f t="shared" si="6"/>
        <v>3859476.2</v>
      </c>
      <c r="G28" s="54">
        <f>F28/C28*100</f>
        <v>45.813341088629983</v>
      </c>
      <c r="H28" s="54">
        <v>0</v>
      </c>
      <c r="I28" s="54">
        <v>0</v>
      </c>
      <c r="J28" s="54">
        <v>3859476.2</v>
      </c>
      <c r="K28" s="54">
        <f t="shared" si="5"/>
        <v>45.813341088629983</v>
      </c>
    </row>
    <row r="29" spans="1:11" ht="24.75" customHeight="1" outlineLevel="4" x14ac:dyDescent="0.25">
      <c r="A29" s="41"/>
      <c r="B29" s="15" t="s">
        <v>20</v>
      </c>
      <c r="C29" s="51">
        <f t="shared" si="1"/>
        <v>34959106.130000003</v>
      </c>
      <c r="D29" s="52">
        <f>D33+D34+D30+D35+D31+D32</f>
        <v>1637014.78</v>
      </c>
      <c r="E29" s="52">
        <f>E33+E34+E30+E35+E31</f>
        <v>33322091.350000001</v>
      </c>
      <c r="F29" s="52">
        <f>F33+F34+F30+F35+F31+F32</f>
        <v>21170629.259999998</v>
      </c>
      <c r="G29" s="52">
        <f t="shared" si="3"/>
        <v>60.558268227094395</v>
      </c>
      <c r="H29" s="52">
        <f>H33+H34+H30+H35+H31+H32</f>
        <v>1487677.72</v>
      </c>
      <c r="I29" s="52">
        <f t="shared" si="4"/>
        <v>90.877476378069105</v>
      </c>
      <c r="J29" s="52">
        <f>J33+J34+J30+J35</f>
        <v>19682951.539999999</v>
      </c>
      <c r="K29" s="52">
        <f t="shared" si="5"/>
        <v>59.06877612590182</v>
      </c>
    </row>
    <row r="30" spans="1:11" ht="28.9" customHeight="1" outlineLevel="4" x14ac:dyDescent="0.25">
      <c r="A30" s="41"/>
      <c r="B30" s="16" t="s">
        <v>72</v>
      </c>
      <c r="C30" s="53">
        <f t="shared" si="1"/>
        <v>295000</v>
      </c>
      <c r="D30" s="54">
        <v>295000</v>
      </c>
      <c r="E30" s="54">
        <v>0</v>
      </c>
      <c r="F30" s="54">
        <f t="shared" si="6"/>
        <v>295000</v>
      </c>
      <c r="G30" s="54">
        <f t="shared" si="3"/>
        <v>100</v>
      </c>
      <c r="H30" s="54">
        <v>295000</v>
      </c>
      <c r="I30" s="54">
        <f t="shared" si="4"/>
        <v>100</v>
      </c>
      <c r="J30" s="54">
        <v>0</v>
      </c>
      <c r="K30" s="54">
        <v>0</v>
      </c>
    </row>
    <row r="31" spans="1:11" ht="28.9" customHeight="1" outlineLevel="4" x14ac:dyDescent="0.25">
      <c r="A31" s="41"/>
      <c r="B31" s="16" t="s">
        <v>220</v>
      </c>
      <c r="C31" s="53">
        <f t="shared" si="1"/>
        <v>405528</v>
      </c>
      <c r="D31" s="54">
        <v>405528</v>
      </c>
      <c r="E31" s="54">
        <v>0</v>
      </c>
      <c r="F31" s="54">
        <f t="shared" si="6"/>
        <v>405528</v>
      </c>
      <c r="G31" s="54">
        <f t="shared" si="3"/>
        <v>100</v>
      </c>
      <c r="H31" s="54">
        <v>405528</v>
      </c>
      <c r="I31" s="54">
        <f t="shared" si="4"/>
        <v>100</v>
      </c>
      <c r="J31" s="54">
        <v>0</v>
      </c>
      <c r="K31" s="54">
        <v>0</v>
      </c>
    </row>
    <row r="32" spans="1:11" ht="28.9" customHeight="1" outlineLevel="4" x14ac:dyDescent="0.25">
      <c r="A32" s="41"/>
      <c r="B32" s="16" t="s">
        <v>221</v>
      </c>
      <c r="C32" s="53">
        <f t="shared" si="1"/>
        <v>599900</v>
      </c>
      <c r="D32" s="54">
        <v>599900</v>
      </c>
      <c r="E32" s="54">
        <v>0</v>
      </c>
      <c r="F32" s="54">
        <f t="shared" si="6"/>
        <v>588332.04</v>
      </c>
      <c r="G32" s="54">
        <f t="shared" si="3"/>
        <v>98.071685280880146</v>
      </c>
      <c r="H32" s="54">
        <v>588332.04</v>
      </c>
      <c r="I32" s="54">
        <f t="shared" si="4"/>
        <v>98.071685280880146</v>
      </c>
      <c r="J32" s="54">
        <v>0</v>
      </c>
      <c r="K32" s="54">
        <v>0</v>
      </c>
    </row>
    <row r="33" spans="1:11" ht="33.6" customHeight="1" outlineLevel="4" x14ac:dyDescent="0.25">
      <c r="A33" s="41"/>
      <c r="B33" s="16" t="s">
        <v>127</v>
      </c>
      <c r="C33" s="53">
        <f t="shared" si="1"/>
        <v>3195919.98</v>
      </c>
      <c r="D33" s="54">
        <v>0</v>
      </c>
      <c r="E33" s="54">
        <v>3195919.98</v>
      </c>
      <c r="F33" s="54">
        <f t="shared" si="6"/>
        <v>3192921.01</v>
      </c>
      <c r="G33" s="54">
        <f t="shared" si="3"/>
        <v>99.906162544157311</v>
      </c>
      <c r="H33" s="54">
        <v>0</v>
      </c>
      <c r="I33" s="54">
        <v>0</v>
      </c>
      <c r="J33" s="54">
        <v>3192921.01</v>
      </c>
      <c r="K33" s="54">
        <f t="shared" si="5"/>
        <v>99.906162544157311</v>
      </c>
    </row>
    <row r="34" spans="1:11" ht="41.25" customHeight="1" outlineLevel="4" x14ac:dyDescent="0.25">
      <c r="A34" s="41"/>
      <c r="B34" s="16" t="s">
        <v>128</v>
      </c>
      <c r="C34" s="53">
        <f t="shared" si="1"/>
        <v>32282.02</v>
      </c>
      <c r="D34" s="54">
        <v>32282.02</v>
      </c>
      <c r="E34" s="54">
        <v>0</v>
      </c>
      <c r="F34" s="54">
        <f t="shared" si="6"/>
        <v>32251.72</v>
      </c>
      <c r="G34" s="54">
        <f t="shared" si="3"/>
        <v>99.906139702534105</v>
      </c>
      <c r="H34" s="54">
        <v>32251.72</v>
      </c>
      <c r="I34" s="54">
        <f t="shared" si="4"/>
        <v>99.906139702534105</v>
      </c>
      <c r="J34" s="54">
        <v>0</v>
      </c>
      <c r="K34" s="54">
        <v>0</v>
      </c>
    </row>
    <row r="35" spans="1:11" ht="30" customHeight="1" outlineLevel="4" x14ac:dyDescent="0.25">
      <c r="A35" s="41"/>
      <c r="B35" s="16" t="s">
        <v>73</v>
      </c>
      <c r="C35" s="53">
        <f>D35+E35</f>
        <v>30430476.130000003</v>
      </c>
      <c r="D35" s="54">
        <v>304304.76</v>
      </c>
      <c r="E35" s="54">
        <v>30126171.370000001</v>
      </c>
      <c r="F35" s="54">
        <f t="shared" si="6"/>
        <v>16656596.49</v>
      </c>
      <c r="G35" s="54">
        <f t="shared" si="3"/>
        <v>54.736562184707424</v>
      </c>
      <c r="H35" s="54">
        <v>166565.96</v>
      </c>
      <c r="I35" s="54">
        <f t="shared" si="4"/>
        <v>54.736560808315971</v>
      </c>
      <c r="J35" s="54">
        <v>16490030.529999999</v>
      </c>
      <c r="K35" s="54">
        <f>J35/E35*100</f>
        <v>54.736562198610358</v>
      </c>
    </row>
    <row r="36" spans="1:11" ht="27" customHeight="1" outlineLevel="4" x14ac:dyDescent="0.25">
      <c r="A36" s="41"/>
      <c r="B36" s="15" t="s">
        <v>21</v>
      </c>
      <c r="C36" s="51">
        <f t="shared" si="1"/>
        <v>473547.91</v>
      </c>
      <c r="D36" s="52">
        <f>D37</f>
        <v>473547.91</v>
      </c>
      <c r="E36" s="52">
        <f t="shared" ref="E36:J36" si="7">E37</f>
        <v>0</v>
      </c>
      <c r="F36" s="52">
        <f t="shared" si="6"/>
        <v>257255.72</v>
      </c>
      <c r="G36" s="52">
        <f t="shared" si="3"/>
        <v>54.325172715892677</v>
      </c>
      <c r="H36" s="52">
        <f t="shared" si="7"/>
        <v>257255.72</v>
      </c>
      <c r="I36" s="52">
        <f t="shared" si="4"/>
        <v>54.325172715892677</v>
      </c>
      <c r="J36" s="52">
        <f t="shared" si="7"/>
        <v>0</v>
      </c>
      <c r="K36" s="54">
        <v>0</v>
      </c>
    </row>
    <row r="37" spans="1:11" ht="27.75" customHeight="1" outlineLevel="4" x14ac:dyDescent="0.25">
      <c r="A37" s="41"/>
      <c r="B37" s="16" t="s">
        <v>22</v>
      </c>
      <c r="C37" s="53">
        <f t="shared" si="1"/>
        <v>473547.91</v>
      </c>
      <c r="D37" s="54">
        <v>473547.91</v>
      </c>
      <c r="E37" s="54">
        <v>0</v>
      </c>
      <c r="F37" s="54">
        <f t="shared" si="6"/>
        <v>257255.72</v>
      </c>
      <c r="G37" s="54">
        <f t="shared" si="3"/>
        <v>54.325172715892677</v>
      </c>
      <c r="H37" s="54">
        <v>257255.72</v>
      </c>
      <c r="I37" s="54">
        <f t="shared" si="4"/>
        <v>54.325172715892677</v>
      </c>
      <c r="J37" s="54">
        <v>0</v>
      </c>
      <c r="K37" s="54">
        <v>0</v>
      </c>
    </row>
    <row r="38" spans="1:11" ht="27.75" customHeight="1" outlineLevel="4" x14ac:dyDescent="0.25">
      <c r="A38" s="41"/>
      <c r="B38" s="15" t="s">
        <v>23</v>
      </c>
      <c r="C38" s="51">
        <f t="shared" si="1"/>
        <v>322904394.34999996</v>
      </c>
      <c r="D38" s="52">
        <f>D39+D42+D40+D41</f>
        <v>3756395.15</v>
      </c>
      <c r="E38" s="52">
        <f>E39+E42+E40+E41</f>
        <v>319147999.19999999</v>
      </c>
      <c r="F38" s="52">
        <f t="shared" si="6"/>
        <v>132038613.15000001</v>
      </c>
      <c r="G38" s="52">
        <f t="shared" si="3"/>
        <v>40.89093101869706</v>
      </c>
      <c r="H38" s="52">
        <f>H39+H42+H40+H41</f>
        <v>2264502.5099999998</v>
      </c>
      <c r="I38" s="52">
        <f t="shared" si="4"/>
        <v>60.283926998468196</v>
      </c>
      <c r="J38" s="52">
        <f>J39+J42+J40+J41</f>
        <v>129774110.64</v>
      </c>
      <c r="K38" s="52">
        <f t="shared" si="5"/>
        <v>40.662674046304979</v>
      </c>
    </row>
    <row r="39" spans="1:11" ht="42" customHeight="1" outlineLevel="4" x14ac:dyDescent="0.25">
      <c r="A39" s="41"/>
      <c r="B39" s="16" t="s">
        <v>69</v>
      </c>
      <c r="C39" s="53">
        <f t="shared" si="1"/>
        <v>316992999.19999999</v>
      </c>
      <c r="D39" s="54">
        <v>0</v>
      </c>
      <c r="E39" s="55">
        <v>316992999.19999999</v>
      </c>
      <c r="F39" s="54">
        <f t="shared" si="6"/>
        <v>129139110.64</v>
      </c>
      <c r="G39" s="54">
        <f t="shared" si="3"/>
        <v>40.73878948932952</v>
      </c>
      <c r="H39" s="54">
        <v>0</v>
      </c>
      <c r="I39" s="54">
        <v>0</v>
      </c>
      <c r="J39" s="54">
        <v>129139110.64</v>
      </c>
      <c r="K39" s="54">
        <f t="shared" si="5"/>
        <v>40.73878948932952</v>
      </c>
    </row>
    <row r="40" spans="1:11" ht="30.75" customHeight="1" outlineLevel="4" x14ac:dyDescent="0.25">
      <c r="A40" s="41"/>
      <c r="B40" s="16" t="s">
        <v>70</v>
      </c>
      <c r="C40" s="53">
        <f t="shared" si="1"/>
        <v>2556395.15</v>
      </c>
      <c r="D40" s="54">
        <v>2556395.15</v>
      </c>
      <c r="E40" s="56">
        <v>0</v>
      </c>
      <c r="F40" s="54">
        <f t="shared" si="6"/>
        <v>1064502.51</v>
      </c>
      <c r="G40" s="54">
        <f t="shared" si="3"/>
        <v>41.640765513109351</v>
      </c>
      <c r="H40" s="54">
        <v>1064502.51</v>
      </c>
      <c r="I40" s="54">
        <f t="shared" si="4"/>
        <v>41.640765513109351</v>
      </c>
      <c r="J40" s="54">
        <v>0</v>
      </c>
      <c r="K40" s="54">
        <v>0</v>
      </c>
    </row>
    <row r="41" spans="1:11" ht="24.75" customHeight="1" outlineLevel="4" x14ac:dyDescent="0.25">
      <c r="A41" s="41"/>
      <c r="B41" s="16" t="s">
        <v>71</v>
      </c>
      <c r="C41" s="53">
        <f t="shared" si="1"/>
        <v>1200000</v>
      </c>
      <c r="D41" s="54">
        <v>1200000</v>
      </c>
      <c r="E41" s="56">
        <v>0</v>
      </c>
      <c r="F41" s="54">
        <f t="shared" si="6"/>
        <v>1200000</v>
      </c>
      <c r="G41" s="54">
        <f t="shared" si="3"/>
        <v>100</v>
      </c>
      <c r="H41" s="54">
        <v>1200000</v>
      </c>
      <c r="I41" s="54">
        <f t="shared" si="4"/>
        <v>100</v>
      </c>
      <c r="J41" s="54">
        <v>0</v>
      </c>
      <c r="K41" s="54">
        <v>0</v>
      </c>
    </row>
    <row r="42" spans="1:11" ht="39" customHeight="1" outlineLevel="4" x14ac:dyDescent="0.25">
      <c r="A42" s="41"/>
      <c r="B42" s="16" t="s">
        <v>129</v>
      </c>
      <c r="C42" s="53">
        <f t="shared" si="1"/>
        <v>2155000</v>
      </c>
      <c r="D42" s="54">
        <v>0</v>
      </c>
      <c r="E42" s="57">
        <v>2155000</v>
      </c>
      <c r="F42" s="54">
        <f t="shared" si="6"/>
        <v>635000</v>
      </c>
      <c r="G42" s="54">
        <f t="shared" si="3"/>
        <v>29.466357308584683</v>
      </c>
      <c r="H42" s="54">
        <v>0</v>
      </c>
      <c r="I42" s="54">
        <v>0</v>
      </c>
      <c r="J42" s="54">
        <v>635000</v>
      </c>
      <c r="K42" s="54">
        <f t="shared" si="5"/>
        <v>29.466357308584683</v>
      </c>
    </row>
    <row r="43" spans="1:11" ht="27.75" customHeight="1" outlineLevel="5" x14ac:dyDescent="0.25">
      <c r="A43" s="41"/>
      <c r="B43" s="15" t="s">
        <v>24</v>
      </c>
      <c r="C43" s="51">
        <f t="shared" si="1"/>
        <v>34645166.350000001</v>
      </c>
      <c r="D43" s="52">
        <f>D44+D45+D46</f>
        <v>34645166.350000001</v>
      </c>
      <c r="E43" s="58">
        <f>E44+E45</f>
        <v>0</v>
      </c>
      <c r="F43" s="52">
        <f t="shared" si="6"/>
        <v>26928762.880000003</v>
      </c>
      <c r="G43" s="52">
        <f t="shared" si="3"/>
        <v>77.727330294663176</v>
      </c>
      <c r="H43" s="52">
        <f>H44+H45+H46</f>
        <v>26928762.880000003</v>
      </c>
      <c r="I43" s="52">
        <f t="shared" si="4"/>
        <v>77.727330294663176</v>
      </c>
      <c r="J43" s="52">
        <f>J44+J45</f>
        <v>0</v>
      </c>
      <c r="K43" s="52">
        <v>0</v>
      </c>
    </row>
    <row r="44" spans="1:11" ht="25.5" outlineLevel="6" x14ac:dyDescent="0.25">
      <c r="A44" s="41"/>
      <c r="B44" s="16" t="s">
        <v>130</v>
      </c>
      <c r="C44" s="53">
        <f t="shared" si="1"/>
        <v>505705.7</v>
      </c>
      <c r="D44" s="54">
        <v>505705.7</v>
      </c>
      <c r="E44" s="56">
        <v>0</v>
      </c>
      <c r="F44" s="54">
        <f t="shared" si="6"/>
        <v>403286.46</v>
      </c>
      <c r="G44" s="54">
        <f t="shared" si="3"/>
        <v>79.747264070782677</v>
      </c>
      <c r="H44" s="54">
        <v>403286.46</v>
      </c>
      <c r="I44" s="54">
        <f t="shared" si="4"/>
        <v>79.747264070782677</v>
      </c>
      <c r="J44" s="54">
        <v>0</v>
      </c>
      <c r="K44" s="54">
        <v>0</v>
      </c>
    </row>
    <row r="45" spans="1:11" ht="25.5" outlineLevel="7" x14ac:dyDescent="0.25">
      <c r="A45" s="41"/>
      <c r="B45" s="16" t="s">
        <v>131</v>
      </c>
      <c r="C45" s="53">
        <f t="shared" si="1"/>
        <v>33991576.119999997</v>
      </c>
      <c r="D45" s="54">
        <v>33991576.119999997</v>
      </c>
      <c r="E45" s="56">
        <v>0</v>
      </c>
      <c r="F45" s="54">
        <f t="shared" si="6"/>
        <v>26525476.420000002</v>
      </c>
      <c r="G45" s="54">
        <f t="shared" si="3"/>
        <v>78.03544127038262</v>
      </c>
      <c r="H45" s="54">
        <v>26525476.420000002</v>
      </c>
      <c r="I45" s="54">
        <f t="shared" si="4"/>
        <v>78.03544127038262</v>
      </c>
      <c r="J45" s="54">
        <v>0</v>
      </c>
      <c r="K45" s="54">
        <v>0</v>
      </c>
    </row>
    <row r="46" spans="1:11" ht="25.5" outlineLevel="7" x14ac:dyDescent="0.25">
      <c r="A46" s="41"/>
      <c r="B46" s="16" t="s">
        <v>132</v>
      </c>
      <c r="C46" s="53">
        <f t="shared" si="1"/>
        <v>147884.53</v>
      </c>
      <c r="D46" s="54">
        <v>147884.53</v>
      </c>
      <c r="E46" s="57">
        <v>0</v>
      </c>
      <c r="F46" s="54">
        <f t="shared" si="6"/>
        <v>0</v>
      </c>
      <c r="G46" s="54">
        <f t="shared" si="3"/>
        <v>0</v>
      </c>
      <c r="H46" s="54">
        <v>0</v>
      </c>
      <c r="I46" s="54">
        <f t="shared" si="4"/>
        <v>0</v>
      </c>
      <c r="J46" s="54">
        <v>0</v>
      </c>
      <c r="K46" s="54">
        <v>0</v>
      </c>
    </row>
    <row r="47" spans="1:11" ht="27" customHeight="1" outlineLevel="6" x14ac:dyDescent="0.25">
      <c r="A47" s="41"/>
      <c r="B47" s="15" t="s">
        <v>25</v>
      </c>
      <c r="C47" s="51">
        <f t="shared" si="1"/>
        <v>21904818</v>
      </c>
      <c r="D47" s="52">
        <f>D48</f>
        <v>21904818</v>
      </c>
      <c r="E47" s="52">
        <f t="shared" ref="E47:J47" si="8">E48</f>
        <v>0</v>
      </c>
      <c r="F47" s="52">
        <f t="shared" si="6"/>
        <v>15738633.1</v>
      </c>
      <c r="G47" s="52">
        <f t="shared" si="3"/>
        <v>71.850097544750199</v>
      </c>
      <c r="H47" s="52">
        <f t="shared" si="8"/>
        <v>15738633.1</v>
      </c>
      <c r="I47" s="52">
        <f t="shared" si="4"/>
        <v>71.850097544750199</v>
      </c>
      <c r="J47" s="52">
        <f t="shared" si="8"/>
        <v>0</v>
      </c>
      <c r="K47" s="52">
        <v>0</v>
      </c>
    </row>
    <row r="48" spans="1:11" ht="27.75" customHeight="1" outlineLevel="7" x14ac:dyDescent="0.25">
      <c r="A48" s="41"/>
      <c r="B48" s="16" t="s">
        <v>133</v>
      </c>
      <c r="C48" s="53">
        <f t="shared" si="1"/>
        <v>21904818</v>
      </c>
      <c r="D48" s="54">
        <v>21904818</v>
      </c>
      <c r="E48" s="55">
        <v>0</v>
      </c>
      <c r="F48" s="54">
        <f t="shared" si="6"/>
        <v>15738633.1</v>
      </c>
      <c r="G48" s="54">
        <f t="shared" si="3"/>
        <v>71.850097544750199</v>
      </c>
      <c r="H48" s="54">
        <v>15738633.1</v>
      </c>
      <c r="I48" s="54">
        <f t="shared" si="4"/>
        <v>71.850097544750199</v>
      </c>
      <c r="J48" s="54">
        <v>0</v>
      </c>
      <c r="K48" s="54">
        <v>0</v>
      </c>
    </row>
    <row r="49" spans="1:11" ht="39.75" customHeight="1" outlineLevel="7" x14ac:dyDescent="0.25">
      <c r="A49" s="41"/>
      <c r="B49" s="15" t="s">
        <v>67</v>
      </c>
      <c r="C49" s="51">
        <f t="shared" si="1"/>
        <v>100000</v>
      </c>
      <c r="D49" s="52">
        <f>D50</f>
        <v>100000</v>
      </c>
      <c r="E49" s="59">
        <v>0</v>
      </c>
      <c r="F49" s="52">
        <f t="shared" si="6"/>
        <v>93972</v>
      </c>
      <c r="G49" s="52">
        <f t="shared" si="3"/>
        <v>93.971999999999994</v>
      </c>
      <c r="H49" s="52">
        <f>H50</f>
        <v>93972</v>
      </c>
      <c r="I49" s="52">
        <f t="shared" si="4"/>
        <v>93.971999999999994</v>
      </c>
      <c r="J49" s="52">
        <f>J50</f>
        <v>0</v>
      </c>
      <c r="K49" s="52">
        <v>0</v>
      </c>
    </row>
    <row r="50" spans="1:11" ht="39" customHeight="1" outlineLevel="7" x14ac:dyDescent="0.25">
      <c r="A50" s="41"/>
      <c r="B50" s="16" t="s">
        <v>134</v>
      </c>
      <c r="C50" s="53">
        <f>D50+E50</f>
        <v>100000</v>
      </c>
      <c r="D50" s="54">
        <v>100000</v>
      </c>
      <c r="E50" s="60">
        <v>0</v>
      </c>
      <c r="F50" s="54">
        <f>H50+J50</f>
        <v>93972</v>
      </c>
      <c r="G50" s="54">
        <f t="shared" si="3"/>
        <v>93.971999999999994</v>
      </c>
      <c r="H50" s="54">
        <v>93972</v>
      </c>
      <c r="I50" s="54">
        <f t="shared" si="4"/>
        <v>93.971999999999994</v>
      </c>
      <c r="J50" s="54">
        <v>0</v>
      </c>
      <c r="K50" s="54">
        <v>0</v>
      </c>
    </row>
    <row r="51" spans="1:11" ht="31.9" customHeight="1" outlineLevel="7" x14ac:dyDescent="0.25">
      <c r="A51" s="41"/>
      <c r="B51" s="15" t="s">
        <v>75</v>
      </c>
      <c r="C51" s="51">
        <f>D51+E51</f>
        <v>742068.6</v>
      </c>
      <c r="D51" s="52">
        <v>0</v>
      </c>
      <c r="E51" s="61">
        <f>E52</f>
        <v>742068.6</v>
      </c>
      <c r="F51" s="52">
        <f>H51+J51</f>
        <v>0</v>
      </c>
      <c r="G51" s="52">
        <f t="shared" si="3"/>
        <v>0</v>
      </c>
      <c r="H51" s="52">
        <v>0</v>
      </c>
      <c r="I51" s="52">
        <v>0</v>
      </c>
      <c r="J51" s="52">
        <v>0</v>
      </c>
      <c r="K51" s="52">
        <v>0</v>
      </c>
    </row>
    <row r="52" spans="1:11" ht="39" customHeight="1" outlineLevel="7" x14ac:dyDescent="0.25">
      <c r="A52" s="42"/>
      <c r="B52" s="16" t="s">
        <v>74</v>
      </c>
      <c r="C52" s="53">
        <f t="shared" ref="C52" si="9">D52+E52</f>
        <v>742068.6</v>
      </c>
      <c r="D52" s="54">
        <v>0</v>
      </c>
      <c r="E52" s="56">
        <v>742068.6</v>
      </c>
      <c r="F52" s="54">
        <v>0</v>
      </c>
      <c r="G52" s="54">
        <f t="shared" si="3"/>
        <v>0</v>
      </c>
      <c r="H52" s="54">
        <v>0</v>
      </c>
      <c r="I52" s="54">
        <v>0</v>
      </c>
      <c r="J52" s="54">
        <v>0</v>
      </c>
      <c r="K52" s="54">
        <v>0</v>
      </c>
    </row>
    <row r="53" spans="1:11" s="113" customFormat="1" ht="29.25" customHeight="1" outlineLevel="7" x14ac:dyDescent="0.25">
      <c r="A53" s="107">
        <v>3</v>
      </c>
      <c r="B53" s="117" t="s">
        <v>174</v>
      </c>
      <c r="C53" s="123">
        <f>C54+C57</f>
        <v>8463485.1500000004</v>
      </c>
      <c r="D53" s="123">
        <f t="shared" ref="D53:E53" si="10">D54+D57</f>
        <v>84634.85</v>
      </c>
      <c r="E53" s="124">
        <f t="shared" si="10"/>
        <v>8378850.2999999998</v>
      </c>
      <c r="F53" s="125">
        <f>F54+F57</f>
        <v>4456595.47</v>
      </c>
      <c r="G53" s="54">
        <f t="shared" si="3"/>
        <v>52.656741177126065</v>
      </c>
      <c r="H53" s="116">
        <f>H54+H57</f>
        <v>59407.43</v>
      </c>
      <c r="I53" s="116">
        <f>H53/D53*100</f>
        <v>70.192633412831711</v>
      </c>
      <c r="J53" s="116">
        <f>J54+J57</f>
        <v>4397188.04</v>
      </c>
      <c r="K53" s="116">
        <f>J53/E53*100</f>
        <v>52.479610955694014</v>
      </c>
    </row>
    <row r="54" spans="1:11" ht="24.75" customHeight="1" outlineLevel="7" x14ac:dyDescent="0.25">
      <c r="A54" s="41"/>
      <c r="B54" s="15" t="s">
        <v>175</v>
      </c>
      <c r="C54" s="51">
        <f>D54+E54</f>
        <v>1530591.41</v>
      </c>
      <c r="D54" s="62">
        <f>SUM(D55:D56)</f>
        <v>15305.91</v>
      </c>
      <c r="E54" s="63">
        <f>SUM(E55:E56)</f>
        <v>1515285.5</v>
      </c>
      <c r="F54" s="63">
        <f>H54+J54</f>
        <v>14991.39</v>
      </c>
      <c r="G54" s="54">
        <f t="shared" si="3"/>
        <v>0.97945081241505205</v>
      </c>
      <c r="H54" s="52">
        <f>SUM(H55:H56)</f>
        <v>14991.39</v>
      </c>
      <c r="I54" s="52">
        <f t="shared" ref="I54:I59" si="11">H54/D54*100</f>
        <v>97.945107478091799</v>
      </c>
      <c r="J54" s="52">
        <f>SUM(J55:J56)</f>
        <v>0</v>
      </c>
      <c r="K54" s="52">
        <f t="shared" ref="K54:K58" si="12">J54/E54*100</f>
        <v>0</v>
      </c>
    </row>
    <row r="55" spans="1:11" ht="25.5" outlineLevel="7" x14ac:dyDescent="0.25">
      <c r="A55" s="41"/>
      <c r="B55" s="16" t="s">
        <v>176</v>
      </c>
      <c r="C55" s="51">
        <f t="shared" ref="C55:C59" si="13">D55+E55</f>
        <v>1515285.5</v>
      </c>
      <c r="D55" s="65">
        <v>0</v>
      </c>
      <c r="E55" s="66">
        <v>1515285.5</v>
      </c>
      <c r="F55" s="67">
        <f t="shared" ref="F55:F59" si="14">H55+J55</f>
        <v>0</v>
      </c>
      <c r="G55" s="54">
        <f t="shared" ref="G55" si="15">F55/C55/100</f>
        <v>0</v>
      </c>
      <c r="H55" s="54">
        <v>0</v>
      </c>
      <c r="I55" s="54">
        <v>0</v>
      </c>
      <c r="J55" s="54">
        <v>0</v>
      </c>
      <c r="K55" s="54">
        <f t="shared" si="12"/>
        <v>0</v>
      </c>
    </row>
    <row r="56" spans="1:11" ht="19.5" customHeight="1" outlineLevel="7" x14ac:dyDescent="0.25">
      <c r="A56" s="41"/>
      <c r="B56" s="16" t="s">
        <v>177</v>
      </c>
      <c r="C56" s="51">
        <f t="shared" si="13"/>
        <v>15305.91</v>
      </c>
      <c r="D56" s="65">
        <v>15305.91</v>
      </c>
      <c r="E56" s="68">
        <v>0</v>
      </c>
      <c r="F56" s="69">
        <f t="shared" si="14"/>
        <v>14991.39</v>
      </c>
      <c r="G56" s="54">
        <f>F56/C56*100</f>
        <v>97.945107478091799</v>
      </c>
      <c r="H56" s="54">
        <v>14991.39</v>
      </c>
      <c r="I56" s="54">
        <f t="shared" si="11"/>
        <v>97.945107478091799</v>
      </c>
      <c r="J56" s="54">
        <v>0</v>
      </c>
      <c r="K56" s="54">
        <v>0</v>
      </c>
    </row>
    <row r="57" spans="1:11" ht="39" customHeight="1" outlineLevel="7" x14ac:dyDescent="0.25">
      <c r="A57" s="41"/>
      <c r="B57" s="15" t="s">
        <v>178</v>
      </c>
      <c r="C57" s="51">
        <f t="shared" si="13"/>
        <v>6932893.7400000002</v>
      </c>
      <c r="D57" s="62">
        <f>SUM(D58:D59)</f>
        <v>69328.94</v>
      </c>
      <c r="E57" s="62">
        <f>SUM(E58:E59)</f>
        <v>6863564.7999999998</v>
      </c>
      <c r="F57" s="62">
        <f>SUM(F58:F59)</f>
        <v>4441604.08</v>
      </c>
      <c r="G57" s="54">
        <f t="shared" ref="G57:G59" si="16">F57/C57*100</f>
        <v>64.06565925529388</v>
      </c>
      <c r="H57" s="52">
        <f>SUM(H58:H59)</f>
        <v>44416.04</v>
      </c>
      <c r="I57" s="54">
        <f t="shared" si="11"/>
        <v>64.065655698760139</v>
      </c>
      <c r="J57" s="52">
        <f>SUM(J58:J59)</f>
        <v>4397188.04</v>
      </c>
      <c r="K57" s="52">
        <f t="shared" si="12"/>
        <v>64.065659291218466</v>
      </c>
    </row>
    <row r="58" spans="1:11" ht="39" customHeight="1" outlineLevel="7" x14ac:dyDescent="0.25">
      <c r="A58" s="41"/>
      <c r="B58" s="16" t="s">
        <v>179</v>
      </c>
      <c r="C58" s="51">
        <f t="shared" si="13"/>
        <v>6863564.7999999998</v>
      </c>
      <c r="D58" s="65">
        <v>0</v>
      </c>
      <c r="E58" s="68">
        <v>6863564.7999999998</v>
      </c>
      <c r="F58" s="69">
        <f t="shared" si="14"/>
        <v>4397188.04</v>
      </c>
      <c r="G58" s="54">
        <f t="shared" si="16"/>
        <v>64.065659291218466</v>
      </c>
      <c r="H58" s="54">
        <v>0</v>
      </c>
      <c r="I58" s="54">
        <v>0</v>
      </c>
      <c r="J58" s="54">
        <v>4397188.04</v>
      </c>
      <c r="K58" s="54">
        <f t="shared" si="12"/>
        <v>64.065659291218466</v>
      </c>
    </row>
    <row r="59" spans="1:11" ht="42" customHeight="1" outlineLevel="7" x14ac:dyDescent="0.25">
      <c r="A59" s="42"/>
      <c r="B59" s="16" t="s">
        <v>223</v>
      </c>
      <c r="C59" s="51">
        <f t="shared" si="13"/>
        <v>69328.94</v>
      </c>
      <c r="D59" s="65">
        <v>69328.94</v>
      </c>
      <c r="E59" s="68">
        <v>0</v>
      </c>
      <c r="F59" s="69">
        <f t="shared" si="14"/>
        <v>44416.04</v>
      </c>
      <c r="G59" s="54">
        <f t="shared" si="16"/>
        <v>64.065655698760139</v>
      </c>
      <c r="H59" s="54">
        <v>44416.04</v>
      </c>
      <c r="I59" s="54">
        <f t="shared" si="11"/>
        <v>64.065655698760139</v>
      </c>
      <c r="J59" s="54">
        <v>0</v>
      </c>
      <c r="K59" s="54">
        <v>0</v>
      </c>
    </row>
    <row r="60" spans="1:11" s="113" customFormat="1" ht="28.5" customHeight="1" outlineLevel="7" x14ac:dyDescent="0.25">
      <c r="A60" s="107">
        <v>4</v>
      </c>
      <c r="B60" s="117" t="s">
        <v>26</v>
      </c>
      <c r="C60" s="123">
        <f t="shared" si="1"/>
        <v>18998606.079999998</v>
      </c>
      <c r="D60" s="116">
        <f>D61+D63+D67+D72</f>
        <v>12998606.08</v>
      </c>
      <c r="E60" s="116">
        <f>E61+E63+E67+E72</f>
        <v>6000000</v>
      </c>
      <c r="F60" s="116">
        <f>F61+F63+F67+F72</f>
        <v>10179348.690000001</v>
      </c>
      <c r="G60" s="116">
        <f t="shared" si="3"/>
        <v>53.579450235119573</v>
      </c>
      <c r="H60" s="116">
        <f>H61+H63+H67+H72</f>
        <v>4774837.7</v>
      </c>
      <c r="I60" s="116">
        <f t="shared" si="4"/>
        <v>36.733459500297435</v>
      </c>
      <c r="J60" s="116">
        <f>J61+J63+J67+J72</f>
        <v>5404510.9900000002</v>
      </c>
      <c r="K60" s="116">
        <f t="shared" si="5"/>
        <v>90.075183166666676</v>
      </c>
    </row>
    <row r="61" spans="1:11" ht="17.25" customHeight="1" outlineLevel="2" x14ac:dyDescent="0.25">
      <c r="A61" s="41"/>
      <c r="B61" s="15" t="s">
        <v>27</v>
      </c>
      <c r="C61" s="51">
        <f t="shared" si="1"/>
        <v>50000</v>
      </c>
      <c r="D61" s="52">
        <f>D62</f>
        <v>50000</v>
      </c>
      <c r="E61" s="52">
        <f t="shared" ref="E61:J61" si="17">E62</f>
        <v>0</v>
      </c>
      <c r="F61" s="52">
        <f t="shared" si="6"/>
        <v>0</v>
      </c>
      <c r="G61" s="52">
        <f t="shared" si="3"/>
        <v>0</v>
      </c>
      <c r="H61" s="52">
        <f t="shared" si="17"/>
        <v>0</v>
      </c>
      <c r="I61" s="52">
        <f t="shared" si="4"/>
        <v>0</v>
      </c>
      <c r="J61" s="52">
        <f t="shared" si="17"/>
        <v>0</v>
      </c>
      <c r="K61" s="52">
        <v>0</v>
      </c>
    </row>
    <row r="62" spans="1:11" outlineLevel="3" x14ac:dyDescent="0.25">
      <c r="A62" s="41"/>
      <c r="B62" s="16" t="s">
        <v>76</v>
      </c>
      <c r="C62" s="53">
        <f t="shared" si="1"/>
        <v>50000</v>
      </c>
      <c r="D62" s="70">
        <v>50000</v>
      </c>
      <c r="E62" s="71">
        <v>0</v>
      </c>
      <c r="F62" s="54">
        <f t="shared" si="6"/>
        <v>0</v>
      </c>
      <c r="G62" s="54">
        <f t="shared" si="3"/>
        <v>0</v>
      </c>
      <c r="H62" s="70">
        <v>0</v>
      </c>
      <c r="I62" s="54">
        <f t="shared" si="4"/>
        <v>0</v>
      </c>
      <c r="J62" s="70">
        <v>0</v>
      </c>
      <c r="K62" s="54">
        <v>0</v>
      </c>
    </row>
    <row r="63" spans="1:11" ht="25.5" outlineLevel="4" x14ac:dyDescent="0.25">
      <c r="A63" s="41"/>
      <c r="B63" s="17" t="s">
        <v>28</v>
      </c>
      <c r="C63" s="72">
        <f t="shared" si="1"/>
        <v>4609645.6100000003</v>
      </c>
      <c r="D63" s="73">
        <f>D64+D65+D66</f>
        <v>4609645.6100000003</v>
      </c>
      <c r="E63" s="73">
        <f t="shared" ref="E63" si="18">E64</f>
        <v>0</v>
      </c>
      <c r="F63" s="52">
        <f t="shared" si="6"/>
        <v>3393443.42</v>
      </c>
      <c r="G63" s="52">
        <f t="shared" si="3"/>
        <v>73.616145515359904</v>
      </c>
      <c r="H63" s="73">
        <f>H64+H65+H66</f>
        <v>3393443.42</v>
      </c>
      <c r="I63" s="52">
        <f t="shared" si="4"/>
        <v>73.616145515359904</v>
      </c>
      <c r="J63" s="73">
        <f>J64+J65</f>
        <v>0</v>
      </c>
      <c r="K63" s="52">
        <v>0</v>
      </c>
    </row>
    <row r="64" spans="1:11" ht="20.45" customHeight="1" outlineLevel="5" x14ac:dyDescent="0.25">
      <c r="A64" s="41"/>
      <c r="B64" s="16" t="s">
        <v>77</v>
      </c>
      <c r="C64" s="95">
        <f t="shared" si="1"/>
        <v>2390398.66</v>
      </c>
      <c r="D64" s="74">
        <v>2390398.66</v>
      </c>
      <c r="E64" s="71">
        <v>0</v>
      </c>
      <c r="F64" s="54">
        <f t="shared" si="6"/>
        <v>1587196.47</v>
      </c>
      <c r="G64" s="54">
        <f t="shared" si="3"/>
        <v>66.398818597061961</v>
      </c>
      <c r="H64" s="74">
        <v>1587196.47</v>
      </c>
      <c r="I64" s="97">
        <f t="shared" si="4"/>
        <v>66.398818597061961</v>
      </c>
      <c r="J64" s="75">
        <v>0</v>
      </c>
      <c r="K64" s="69">
        <v>0</v>
      </c>
    </row>
    <row r="65" spans="1:11" ht="33.75" customHeight="1" outlineLevel="5" x14ac:dyDescent="0.25">
      <c r="A65" s="41"/>
      <c r="B65" s="16" t="s">
        <v>216</v>
      </c>
      <c r="C65" s="95">
        <f t="shared" si="1"/>
        <v>1806246.95</v>
      </c>
      <c r="D65" s="94">
        <v>1806246.95</v>
      </c>
      <c r="E65" s="93">
        <v>0</v>
      </c>
      <c r="F65" s="96">
        <f t="shared" si="6"/>
        <v>1806246.95</v>
      </c>
      <c r="G65" s="97">
        <f t="shared" si="3"/>
        <v>100</v>
      </c>
      <c r="H65" s="94">
        <v>1806246.95</v>
      </c>
      <c r="I65" s="99">
        <f t="shared" si="4"/>
        <v>100</v>
      </c>
      <c r="J65" s="94">
        <v>0</v>
      </c>
      <c r="K65" s="98">
        <v>0</v>
      </c>
    </row>
    <row r="66" spans="1:11" ht="33.75" customHeight="1" outlineLevel="5" x14ac:dyDescent="0.25">
      <c r="A66" s="41"/>
      <c r="B66" s="16" t="s">
        <v>217</v>
      </c>
      <c r="C66" s="95">
        <f t="shared" si="1"/>
        <v>413000</v>
      </c>
      <c r="D66" s="94">
        <v>413000</v>
      </c>
      <c r="E66" s="93">
        <v>0</v>
      </c>
      <c r="F66" s="96">
        <f t="shared" si="6"/>
        <v>0</v>
      </c>
      <c r="G66" s="97">
        <v>0</v>
      </c>
      <c r="H66" s="94">
        <v>0</v>
      </c>
      <c r="I66" s="99">
        <f t="shared" si="4"/>
        <v>0</v>
      </c>
      <c r="J66" s="94">
        <v>0</v>
      </c>
      <c r="K66" s="98">
        <v>0</v>
      </c>
    </row>
    <row r="67" spans="1:11" ht="25.5" outlineLevel="5" x14ac:dyDescent="0.25">
      <c r="A67" s="41"/>
      <c r="B67" s="15" t="s">
        <v>29</v>
      </c>
      <c r="C67" s="51">
        <f t="shared" si="1"/>
        <v>3114904.38</v>
      </c>
      <c r="D67" s="63">
        <f>D68+D69+D70+D71</f>
        <v>114904.38</v>
      </c>
      <c r="E67" s="63">
        <f>E68+E69+E70+E71</f>
        <v>3000000</v>
      </c>
      <c r="F67" s="63">
        <f>F68+F69+F70+F71</f>
        <v>3114904.38</v>
      </c>
      <c r="G67" s="52">
        <f t="shared" si="3"/>
        <v>100</v>
      </c>
      <c r="H67" s="63">
        <f>H68+H69+H70+H71</f>
        <v>114904.38</v>
      </c>
      <c r="I67" s="52">
        <f t="shared" si="4"/>
        <v>100</v>
      </c>
      <c r="J67" s="63">
        <f>J68+J69+J70+J71</f>
        <v>3000000</v>
      </c>
      <c r="K67" s="52">
        <f t="shared" si="5"/>
        <v>100</v>
      </c>
    </row>
    <row r="68" spans="1:11" ht="38.25" outlineLevel="5" x14ac:dyDescent="0.25">
      <c r="A68" s="41"/>
      <c r="B68" s="16" t="s">
        <v>78</v>
      </c>
      <c r="C68" s="53">
        <f t="shared" si="1"/>
        <v>1209136.81</v>
      </c>
      <c r="D68" s="75">
        <v>0</v>
      </c>
      <c r="E68" s="68">
        <v>1209136.81</v>
      </c>
      <c r="F68" s="54">
        <f t="shared" si="6"/>
        <v>1209136.81</v>
      </c>
      <c r="G68" s="54">
        <f t="shared" si="3"/>
        <v>100</v>
      </c>
      <c r="H68" s="67">
        <v>0</v>
      </c>
      <c r="I68" s="54">
        <v>0</v>
      </c>
      <c r="J68" s="75">
        <v>1209136.81</v>
      </c>
      <c r="K68" s="54">
        <f t="shared" si="5"/>
        <v>100</v>
      </c>
    </row>
    <row r="69" spans="1:11" ht="42" customHeight="1" outlineLevel="5" x14ac:dyDescent="0.25">
      <c r="A69" s="41"/>
      <c r="B69" s="16" t="s">
        <v>79</v>
      </c>
      <c r="C69" s="53">
        <f t="shared" si="1"/>
        <v>1790863.19</v>
      </c>
      <c r="D69" s="75">
        <v>0</v>
      </c>
      <c r="E69" s="68">
        <v>1790863.19</v>
      </c>
      <c r="F69" s="54">
        <f t="shared" si="6"/>
        <v>1790863.19</v>
      </c>
      <c r="G69" s="54">
        <f t="shared" si="3"/>
        <v>100</v>
      </c>
      <c r="H69" s="67">
        <v>0</v>
      </c>
      <c r="I69" s="54">
        <v>0</v>
      </c>
      <c r="J69" s="75">
        <v>1790863.19</v>
      </c>
      <c r="K69" s="54">
        <f t="shared" si="5"/>
        <v>100</v>
      </c>
    </row>
    <row r="70" spans="1:11" ht="25.5" outlineLevel="5" x14ac:dyDescent="0.25">
      <c r="A70" s="41"/>
      <c r="B70" s="16" t="s">
        <v>80</v>
      </c>
      <c r="C70" s="53">
        <f t="shared" si="1"/>
        <v>64132.83</v>
      </c>
      <c r="D70" s="75">
        <v>64132.83</v>
      </c>
      <c r="E70" s="68">
        <v>0</v>
      </c>
      <c r="F70" s="54">
        <f t="shared" si="6"/>
        <v>64132.83</v>
      </c>
      <c r="G70" s="54">
        <f t="shared" si="3"/>
        <v>100</v>
      </c>
      <c r="H70" s="67">
        <v>64132.83</v>
      </c>
      <c r="I70" s="54">
        <f t="shared" si="4"/>
        <v>100</v>
      </c>
      <c r="J70" s="75">
        <v>0</v>
      </c>
      <c r="K70" s="54">
        <v>0</v>
      </c>
    </row>
    <row r="71" spans="1:11" ht="25.5" outlineLevel="5" x14ac:dyDescent="0.25">
      <c r="A71" s="41"/>
      <c r="B71" s="16" t="s">
        <v>81</v>
      </c>
      <c r="C71" s="53">
        <f t="shared" si="1"/>
        <v>50771.55</v>
      </c>
      <c r="D71" s="75">
        <v>50771.55</v>
      </c>
      <c r="E71" s="68">
        <v>0</v>
      </c>
      <c r="F71" s="69">
        <f t="shared" si="6"/>
        <v>50771.55</v>
      </c>
      <c r="G71" s="54">
        <f t="shared" si="3"/>
        <v>100</v>
      </c>
      <c r="H71" s="67">
        <v>50771.55</v>
      </c>
      <c r="I71" s="54">
        <f t="shared" si="4"/>
        <v>100</v>
      </c>
      <c r="J71" s="75">
        <v>0</v>
      </c>
      <c r="K71" s="54">
        <v>0</v>
      </c>
    </row>
    <row r="72" spans="1:11" outlineLevel="5" x14ac:dyDescent="0.25">
      <c r="A72" s="41"/>
      <c r="B72" s="36" t="s">
        <v>141</v>
      </c>
      <c r="C72" s="76">
        <f>D72+E72</f>
        <v>11224056.09</v>
      </c>
      <c r="D72" s="63">
        <f>SUM(D73:D78)</f>
        <v>8224056.0899999999</v>
      </c>
      <c r="E72" s="63">
        <f>SUM(E73:E78)</f>
        <v>3000000</v>
      </c>
      <c r="F72" s="64">
        <f>H72+J72</f>
        <v>3671000.8900000006</v>
      </c>
      <c r="G72" s="52">
        <f t="shared" si="3"/>
        <v>32.706544412858513</v>
      </c>
      <c r="H72" s="77">
        <f>SUM(H73:H78)</f>
        <v>1266489.9000000001</v>
      </c>
      <c r="I72" s="62">
        <f>H72/D72*100</f>
        <v>15.399820795726116</v>
      </c>
      <c r="J72" s="63">
        <f>SUM(J73:J78)</f>
        <v>2404510.9900000002</v>
      </c>
      <c r="K72" s="64">
        <f>J72/E72*100</f>
        <v>80.150366333333352</v>
      </c>
    </row>
    <row r="73" spans="1:11" outlineLevel="5" x14ac:dyDescent="0.25">
      <c r="A73" s="41"/>
      <c r="B73" s="37" t="s">
        <v>218</v>
      </c>
      <c r="C73" s="76">
        <f t="shared" ref="C73:C74" si="19">D73+E73</f>
        <v>4991985.05</v>
      </c>
      <c r="D73" s="75">
        <v>4991985.05</v>
      </c>
      <c r="E73" s="75">
        <v>0</v>
      </c>
      <c r="F73" s="64">
        <f t="shared" ref="F73:F74" si="20">H73+J73</f>
        <v>0</v>
      </c>
      <c r="G73" s="52">
        <f t="shared" si="3"/>
        <v>0</v>
      </c>
      <c r="H73" s="67">
        <v>0</v>
      </c>
      <c r="I73" s="62">
        <f t="shared" ref="I73:I74" si="21">H73/D73*100</f>
        <v>0</v>
      </c>
      <c r="J73" s="75">
        <v>0</v>
      </c>
      <c r="K73" s="64">
        <v>0</v>
      </c>
    </row>
    <row r="74" spans="1:11" outlineLevel="5" x14ac:dyDescent="0.25">
      <c r="A74" s="41"/>
      <c r="B74" s="37" t="s">
        <v>219</v>
      </c>
      <c r="C74" s="76">
        <f t="shared" si="19"/>
        <v>3201768</v>
      </c>
      <c r="D74" s="75">
        <v>3201768</v>
      </c>
      <c r="E74" s="75">
        <v>0</v>
      </c>
      <c r="F74" s="64">
        <f t="shared" si="20"/>
        <v>1240313.51</v>
      </c>
      <c r="G74" s="52">
        <f t="shared" si="3"/>
        <v>38.738394224690857</v>
      </c>
      <c r="H74" s="67">
        <v>1240313.51</v>
      </c>
      <c r="I74" s="62">
        <f t="shared" si="21"/>
        <v>38.738394224690857</v>
      </c>
      <c r="J74" s="75">
        <v>0</v>
      </c>
      <c r="K74" s="64">
        <v>0</v>
      </c>
    </row>
    <row r="75" spans="1:11" outlineLevel="5" x14ac:dyDescent="0.25">
      <c r="A75" s="41"/>
      <c r="B75" s="37" t="s">
        <v>142</v>
      </c>
      <c r="C75" s="78">
        <f t="shared" ref="C75:C78" si="22">D75+E75</f>
        <v>1516406.91</v>
      </c>
      <c r="D75" s="75">
        <v>0</v>
      </c>
      <c r="E75" s="68">
        <v>1516406.91</v>
      </c>
      <c r="F75" s="69">
        <f>H75+J75</f>
        <v>920917.9</v>
      </c>
      <c r="G75" s="54">
        <f t="shared" si="3"/>
        <v>60.730262697101537</v>
      </c>
      <c r="H75" s="67">
        <v>0</v>
      </c>
      <c r="I75" s="65">
        <v>0</v>
      </c>
      <c r="J75" s="75">
        <v>920917.9</v>
      </c>
      <c r="K75" s="69">
        <f>J75/E75*100</f>
        <v>60.730262697101537</v>
      </c>
    </row>
    <row r="76" spans="1:11" outlineLevel="5" x14ac:dyDescent="0.25">
      <c r="A76" s="41"/>
      <c r="B76" s="37" t="s">
        <v>145</v>
      </c>
      <c r="C76" s="78">
        <f t="shared" si="22"/>
        <v>1483593.09</v>
      </c>
      <c r="D76" s="75">
        <v>0</v>
      </c>
      <c r="E76" s="68">
        <v>1483593.09</v>
      </c>
      <c r="F76" s="69">
        <f t="shared" ref="F76:F78" si="23">H76+J76</f>
        <v>1483593.09</v>
      </c>
      <c r="G76" s="54">
        <f t="shared" si="3"/>
        <v>100</v>
      </c>
      <c r="H76" s="67">
        <v>0</v>
      </c>
      <c r="I76" s="65">
        <v>0</v>
      </c>
      <c r="J76" s="75">
        <v>1483593.09</v>
      </c>
      <c r="K76" s="69">
        <f t="shared" ref="K76" si="24">J76/E76*100</f>
        <v>100</v>
      </c>
    </row>
    <row r="77" spans="1:11" ht="20.25" customHeight="1" outlineLevel="5" x14ac:dyDescent="0.25">
      <c r="A77" s="41"/>
      <c r="B77" s="37" t="s">
        <v>143</v>
      </c>
      <c r="C77" s="78">
        <f t="shared" si="22"/>
        <v>15317.24</v>
      </c>
      <c r="D77" s="75">
        <v>15317.24</v>
      </c>
      <c r="E77" s="68">
        <v>0</v>
      </c>
      <c r="F77" s="69">
        <f t="shared" si="23"/>
        <v>11190.59</v>
      </c>
      <c r="G77" s="54">
        <f t="shared" si="3"/>
        <v>73.058788659053462</v>
      </c>
      <c r="H77" s="67">
        <v>11190.59</v>
      </c>
      <c r="I77" s="65">
        <f t="shared" ref="I77:I78" si="25">H77/D77*100</f>
        <v>73.058788659053462</v>
      </c>
      <c r="J77" s="75">
        <v>0</v>
      </c>
      <c r="K77" s="69">
        <v>0</v>
      </c>
    </row>
    <row r="78" spans="1:11" ht="25.5" outlineLevel="5" x14ac:dyDescent="0.25">
      <c r="A78" s="42"/>
      <c r="B78" s="37" t="s">
        <v>144</v>
      </c>
      <c r="C78" s="78">
        <f t="shared" si="22"/>
        <v>14985.8</v>
      </c>
      <c r="D78" s="75">
        <v>14985.8</v>
      </c>
      <c r="E78" s="68">
        <v>0</v>
      </c>
      <c r="F78" s="69">
        <f t="shared" si="23"/>
        <v>14985.8</v>
      </c>
      <c r="G78" s="54">
        <f t="shared" si="3"/>
        <v>100</v>
      </c>
      <c r="H78" s="67">
        <v>14985.8</v>
      </c>
      <c r="I78" s="65">
        <f t="shared" si="25"/>
        <v>100</v>
      </c>
      <c r="J78" s="75">
        <v>0</v>
      </c>
      <c r="K78" s="69">
        <v>0</v>
      </c>
    </row>
    <row r="79" spans="1:11" s="113" customFormat="1" ht="25.5" outlineLevel="6" x14ac:dyDescent="0.25">
      <c r="A79" s="107">
        <v>5</v>
      </c>
      <c r="B79" s="117" t="s">
        <v>30</v>
      </c>
      <c r="C79" s="123">
        <f t="shared" si="1"/>
        <v>421000</v>
      </c>
      <c r="D79" s="119">
        <f>D80+D82</f>
        <v>421000</v>
      </c>
      <c r="E79" s="119">
        <f>E80+E82</f>
        <v>0</v>
      </c>
      <c r="F79" s="116">
        <f t="shared" si="6"/>
        <v>123200</v>
      </c>
      <c r="G79" s="116">
        <f t="shared" si="3"/>
        <v>29.263657957244654</v>
      </c>
      <c r="H79" s="119">
        <f>H80+H82</f>
        <v>123200</v>
      </c>
      <c r="I79" s="116">
        <f t="shared" si="4"/>
        <v>29.263657957244654</v>
      </c>
      <c r="J79" s="119">
        <f>J80+J82</f>
        <v>0</v>
      </c>
      <c r="K79" s="116">
        <v>0</v>
      </c>
    </row>
    <row r="80" spans="1:11" ht="18.600000000000001" customHeight="1" outlineLevel="7" x14ac:dyDescent="0.25">
      <c r="A80" s="41"/>
      <c r="B80" s="15" t="s">
        <v>31</v>
      </c>
      <c r="C80" s="51">
        <f t="shared" ref="C80:C95" si="26">D80+E80</f>
        <v>221000</v>
      </c>
      <c r="D80" s="52">
        <f>D81</f>
        <v>221000</v>
      </c>
      <c r="E80" s="52">
        <f t="shared" ref="E80:J80" si="27">E81</f>
        <v>0</v>
      </c>
      <c r="F80" s="52">
        <f t="shared" si="6"/>
        <v>123200</v>
      </c>
      <c r="G80" s="52">
        <f t="shared" si="3"/>
        <v>55.74660633484163</v>
      </c>
      <c r="H80" s="52">
        <f t="shared" si="27"/>
        <v>123200</v>
      </c>
      <c r="I80" s="52">
        <f t="shared" si="4"/>
        <v>55.74660633484163</v>
      </c>
      <c r="J80" s="52">
        <f t="shared" si="27"/>
        <v>0</v>
      </c>
      <c r="K80" s="52">
        <v>0</v>
      </c>
    </row>
    <row r="81" spans="1:11" ht="18.600000000000001" customHeight="1" outlineLevel="2" x14ac:dyDescent="0.25">
      <c r="A81" s="41"/>
      <c r="B81" s="16" t="s">
        <v>32</v>
      </c>
      <c r="C81" s="53">
        <f t="shared" si="26"/>
        <v>221000</v>
      </c>
      <c r="D81" s="54">
        <v>221000</v>
      </c>
      <c r="E81" s="54">
        <v>0</v>
      </c>
      <c r="F81" s="52">
        <f t="shared" si="6"/>
        <v>123200</v>
      </c>
      <c r="G81" s="52">
        <f t="shared" si="3"/>
        <v>55.74660633484163</v>
      </c>
      <c r="H81" s="52">
        <v>123200</v>
      </c>
      <c r="I81" s="52">
        <f t="shared" si="4"/>
        <v>55.74660633484163</v>
      </c>
      <c r="J81" s="54">
        <v>0</v>
      </c>
      <c r="K81" s="54">
        <v>0</v>
      </c>
    </row>
    <row r="82" spans="1:11" ht="18.600000000000001" customHeight="1" outlineLevel="2" x14ac:dyDescent="0.25">
      <c r="A82" s="41"/>
      <c r="B82" s="15" t="s">
        <v>180</v>
      </c>
      <c r="C82" s="51">
        <f>D82+E82</f>
        <v>200000</v>
      </c>
      <c r="D82" s="52">
        <f>D83</f>
        <v>200000</v>
      </c>
      <c r="E82" s="52">
        <f>E83</f>
        <v>0</v>
      </c>
      <c r="F82" s="52">
        <f>H82+J82</f>
        <v>0</v>
      </c>
      <c r="G82" s="52">
        <f t="shared" si="3"/>
        <v>0</v>
      </c>
      <c r="H82" s="52">
        <f>H83</f>
        <v>0</v>
      </c>
      <c r="I82" s="54">
        <f t="shared" si="4"/>
        <v>0</v>
      </c>
      <c r="J82" s="52">
        <f>J83</f>
        <v>0</v>
      </c>
      <c r="K82" s="54">
        <v>0</v>
      </c>
    </row>
    <row r="83" spans="1:11" ht="18.600000000000001" customHeight="1" outlineLevel="2" x14ac:dyDescent="0.25">
      <c r="A83" s="42"/>
      <c r="B83" s="16" t="s">
        <v>181</v>
      </c>
      <c r="C83" s="53">
        <f>D83+E83</f>
        <v>200000</v>
      </c>
      <c r="D83" s="54">
        <v>200000</v>
      </c>
      <c r="E83" s="54">
        <v>0</v>
      </c>
      <c r="F83" s="54">
        <f>H83+J83</f>
        <v>0</v>
      </c>
      <c r="G83" s="54">
        <f t="shared" si="3"/>
        <v>0</v>
      </c>
      <c r="H83" s="54">
        <v>0</v>
      </c>
      <c r="I83" s="54">
        <f t="shared" si="4"/>
        <v>0</v>
      </c>
      <c r="J83" s="54">
        <v>0</v>
      </c>
      <c r="K83" s="54">
        <v>0</v>
      </c>
    </row>
    <row r="84" spans="1:11" s="113" customFormat="1" ht="27.6" customHeight="1" outlineLevel="3" x14ac:dyDescent="0.25">
      <c r="A84" s="107">
        <v>6</v>
      </c>
      <c r="B84" s="117" t="s">
        <v>33</v>
      </c>
      <c r="C84" s="123">
        <f t="shared" si="26"/>
        <v>518645.41000000003</v>
      </c>
      <c r="D84" s="116">
        <f>D85</f>
        <v>57811.22</v>
      </c>
      <c r="E84" s="116">
        <f t="shared" ref="E84:J84" si="28">E85</f>
        <v>460834.19</v>
      </c>
      <c r="F84" s="116">
        <f t="shared" si="6"/>
        <v>465489.08</v>
      </c>
      <c r="G84" s="116">
        <f t="shared" si="3"/>
        <v>89.750930216465235</v>
      </c>
      <c r="H84" s="116">
        <f t="shared" si="28"/>
        <v>4654.8900000000003</v>
      </c>
      <c r="I84" s="116">
        <f t="shared" si="4"/>
        <v>8.0518798945948564</v>
      </c>
      <c r="J84" s="116">
        <f t="shared" si="28"/>
        <v>460834.19</v>
      </c>
      <c r="K84" s="116">
        <f t="shared" si="5"/>
        <v>100</v>
      </c>
    </row>
    <row r="85" spans="1:11" ht="40.5" customHeight="1" outlineLevel="4" x14ac:dyDescent="0.25">
      <c r="A85" s="41"/>
      <c r="B85" s="15" t="s">
        <v>34</v>
      </c>
      <c r="C85" s="51">
        <f t="shared" si="26"/>
        <v>518645.41000000003</v>
      </c>
      <c r="D85" s="52">
        <f>D86+D87</f>
        <v>57811.22</v>
      </c>
      <c r="E85" s="52">
        <f t="shared" ref="E85:J85" si="29">E86+E87</f>
        <v>460834.19</v>
      </c>
      <c r="F85" s="52">
        <f t="shared" si="6"/>
        <v>465489.08</v>
      </c>
      <c r="G85" s="52">
        <f t="shared" si="3"/>
        <v>89.750930216465235</v>
      </c>
      <c r="H85" s="52">
        <f t="shared" si="29"/>
        <v>4654.8900000000003</v>
      </c>
      <c r="I85" s="52">
        <f t="shared" si="4"/>
        <v>8.0518798945948564</v>
      </c>
      <c r="J85" s="52">
        <f t="shared" si="29"/>
        <v>460834.19</v>
      </c>
      <c r="K85" s="52">
        <f t="shared" si="5"/>
        <v>100</v>
      </c>
    </row>
    <row r="86" spans="1:11" ht="29.25" customHeight="1" outlineLevel="6" x14ac:dyDescent="0.25">
      <c r="A86" s="41"/>
      <c r="B86" s="16" t="s">
        <v>135</v>
      </c>
      <c r="C86" s="53">
        <f t="shared" si="26"/>
        <v>460834.19</v>
      </c>
      <c r="D86" s="54">
        <v>0</v>
      </c>
      <c r="E86" s="54">
        <v>460834.19</v>
      </c>
      <c r="F86" s="54">
        <f t="shared" si="6"/>
        <v>460834.19</v>
      </c>
      <c r="G86" s="54">
        <f t="shared" si="3"/>
        <v>100</v>
      </c>
      <c r="H86" s="54">
        <v>0</v>
      </c>
      <c r="I86" s="54">
        <v>0</v>
      </c>
      <c r="J86" s="54">
        <v>460834.19</v>
      </c>
      <c r="K86" s="54">
        <f t="shared" si="5"/>
        <v>100</v>
      </c>
    </row>
    <row r="87" spans="1:11" ht="38.25" outlineLevel="6" x14ac:dyDescent="0.25">
      <c r="A87" s="42"/>
      <c r="B87" s="16" t="s">
        <v>35</v>
      </c>
      <c r="C87" s="53">
        <f t="shared" si="26"/>
        <v>57811.22</v>
      </c>
      <c r="D87" s="54">
        <v>57811.22</v>
      </c>
      <c r="E87" s="54">
        <v>0</v>
      </c>
      <c r="F87" s="54">
        <f t="shared" si="6"/>
        <v>4654.8900000000003</v>
      </c>
      <c r="G87" s="54">
        <f t="shared" si="3"/>
        <v>8.0518798945948564</v>
      </c>
      <c r="H87" s="54">
        <v>4654.8900000000003</v>
      </c>
      <c r="I87" s="54">
        <f t="shared" si="4"/>
        <v>8.0518798945948564</v>
      </c>
      <c r="J87" s="54">
        <v>0</v>
      </c>
      <c r="K87" s="54">
        <v>0</v>
      </c>
    </row>
    <row r="88" spans="1:11" s="113" customFormat="1" ht="28.5" customHeight="1" outlineLevel="6" x14ac:dyDescent="0.25">
      <c r="A88" s="107">
        <v>7</v>
      </c>
      <c r="B88" s="117" t="s">
        <v>36</v>
      </c>
      <c r="C88" s="123">
        <f t="shared" si="26"/>
        <v>4947940</v>
      </c>
      <c r="D88" s="116">
        <f>D89</f>
        <v>2881810</v>
      </c>
      <c r="E88" s="116">
        <f>E89</f>
        <v>2066130</v>
      </c>
      <c r="F88" s="116">
        <f t="shared" si="6"/>
        <v>4375490</v>
      </c>
      <c r="G88" s="116">
        <f t="shared" si="3"/>
        <v>88.430538769669795</v>
      </c>
      <c r="H88" s="116">
        <f>H89</f>
        <v>2365790</v>
      </c>
      <c r="I88" s="116">
        <f t="shared" si="4"/>
        <v>82.093892380136097</v>
      </c>
      <c r="J88" s="116">
        <f>J89</f>
        <v>2009700</v>
      </c>
      <c r="K88" s="116">
        <f t="shared" si="5"/>
        <v>97.268806899856258</v>
      </c>
    </row>
    <row r="89" spans="1:11" ht="27.75" customHeight="1" outlineLevel="6" x14ac:dyDescent="0.25">
      <c r="A89" s="41"/>
      <c r="B89" s="15" t="s">
        <v>37</v>
      </c>
      <c r="C89" s="51">
        <f t="shared" si="26"/>
        <v>4947940</v>
      </c>
      <c r="D89" s="52">
        <f>D91+D93+D92+D94+D95+D90</f>
        <v>2881810</v>
      </c>
      <c r="E89" s="52">
        <f>E91+E93+E92+E94+E95+E90</f>
        <v>2066130</v>
      </c>
      <c r="F89" s="52">
        <f t="shared" si="6"/>
        <v>4375490</v>
      </c>
      <c r="G89" s="52">
        <f t="shared" ref="G89:G156" si="30">F89/C89*100</f>
        <v>88.430538769669795</v>
      </c>
      <c r="H89" s="52">
        <f>H91+H92+H93+H94+H95+H90</f>
        <v>2365790</v>
      </c>
      <c r="I89" s="52">
        <f t="shared" ref="I89:I156" si="31">H89/D89*100</f>
        <v>82.093892380136097</v>
      </c>
      <c r="J89" s="52">
        <f>J91+J92+J93+J94+J95+J90</f>
        <v>2009700</v>
      </c>
      <c r="K89" s="52">
        <f t="shared" si="5"/>
        <v>97.268806899856258</v>
      </c>
    </row>
    <row r="90" spans="1:11" ht="38.25" customHeight="1" outlineLevel="6" x14ac:dyDescent="0.25">
      <c r="A90" s="41"/>
      <c r="B90" s="16" t="s">
        <v>182</v>
      </c>
      <c r="C90" s="53">
        <f t="shared" si="26"/>
        <v>200000</v>
      </c>
      <c r="D90" s="54">
        <v>200000</v>
      </c>
      <c r="E90" s="54">
        <v>0</v>
      </c>
      <c r="F90" s="54">
        <f t="shared" si="6"/>
        <v>0</v>
      </c>
      <c r="G90" s="54">
        <f t="shared" si="30"/>
        <v>0</v>
      </c>
      <c r="H90" s="54">
        <v>0</v>
      </c>
      <c r="I90" s="54">
        <f t="shared" si="31"/>
        <v>0</v>
      </c>
      <c r="J90" s="54">
        <v>0</v>
      </c>
      <c r="K90" s="54">
        <v>0</v>
      </c>
    </row>
    <row r="91" spans="1:11" ht="38.25" outlineLevel="6" x14ac:dyDescent="0.25">
      <c r="A91" s="41"/>
      <c r="B91" s="16" t="s">
        <v>146</v>
      </c>
      <c r="C91" s="53">
        <f t="shared" si="26"/>
        <v>1230000</v>
      </c>
      <c r="D91" s="54">
        <v>1230000</v>
      </c>
      <c r="E91" s="54">
        <v>0</v>
      </c>
      <c r="F91" s="54">
        <f t="shared" si="6"/>
        <v>1150490</v>
      </c>
      <c r="G91" s="54">
        <f t="shared" si="30"/>
        <v>93.535772357723573</v>
      </c>
      <c r="H91" s="54">
        <v>1150490</v>
      </c>
      <c r="I91" s="54">
        <f t="shared" si="31"/>
        <v>93.535772357723573</v>
      </c>
      <c r="J91" s="54">
        <v>0</v>
      </c>
      <c r="K91" s="54">
        <v>0</v>
      </c>
    </row>
    <row r="92" spans="1:11" ht="30.75" customHeight="1" outlineLevel="6" x14ac:dyDescent="0.25">
      <c r="A92" s="41"/>
      <c r="B92" s="16" t="s">
        <v>82</v>
      </c>
      <c r="C92" s="53">
        <f t="shared" si="26"/>
        <v>25000</v>
      </c>
      <c r="D92" s="54">
        <v>25000</v>
      </c>
      <c r="E92" s="54">
        <v>0</v>
      </c>
      <c r="F92" s="54">
        <f t="shared" si="6"/>
        <v>0</v>
      </c>
      <c r="G92" s="54">
        <f t="shared" si="30"/>
        <v>0</v>
      </c>
      <c r="H92" s="54">
        <v>0</v>
      </c>
      <c r="I92" s="54">
        <f t="shared" si="31"/>
        <v>0</v>
      </c>
      <c r="J92" s="54">
        <v>0</v>
      </c>
      <c r="K92" s="54">
        <v>0</v>
      </c>
    </row>
    <row r="93" spans="1:11" ht="38.25" outlineLevel="6" x14ac:dyDescent="0.25">
      <c r="A93" s="41"/>
      <c r="B93" s="16" t="s">
        <v>83</v>
      </c>
      <c r="C93" s="53">
        <f t="shared" si="26"/>
        <v>1400000</v>
      </c>
      <c r="D93" s="54">
        <v>1400000</v>
      </c>
      <c r="E93" s="54">
        <v>0</v>
      </c>
      <c r="F93" s="54">
        <f t="shared" ref="F93:F158" si="32">H93+J93</f>
        <v>1195000</v>
      </c>
      <c r="G93" s="54">
        <f t="shared" si="30"/>
        <v>85.357142857142847</v>
      </c>
      <c r="H93" s="54">
        <v>1195000</v>
      </c>
      <c r="I93" s="54">
        <f t="shared" si="31"/>
        <v>85.357142857142847</v>
      </c>
      <c r="J93" s="54">
        <v>0</v>
      </c>
      <c r="K93" s="54">
        <v>0</v>
      </c>
    </row>
    <row r="94" spans="1:11" ht="25.5" outlineLevel="6" x14ac:dyDescent="0.25">
      <c r="A94" s="41"/>
      <c r="B94" s="16" t="s">
        <v>147</v>
      </c>
      <c r="C94" s="53">
        <f t="shared" si="26"/>
        <v>2066130</v>
      </c>
      <c r="D94" s="54">
        <v>0</v>
      </c>
      <c r="E94" s="54">
        <v>2066130</v>
      </c>
      <c r="F94" s="54">
        <f t="shared" si="32"/>
        <v>2009700</v>
      </c>
      <c r="G94" s="54">
        <f t="shared" si="30"/>
        <v>97.268806899856258</v>
      </c>
      <c r="H94" s="54">
        <v>0</v>
      </c>
      <c r="I94" s="54">
        <v>0</v>
      </c>
      <c r="J94" s="54">
        <v>2009700</v>
      </c>
      <c r="K94" s="54">
        <f>J94/E94*100</f>
        <v>97.268806899856258</v>
      </c>
    </row>
    <row r="95" spans="1:11" ht="27.75" customHeight="1" outlineLevel="6" x14ac:dyDescent="0.25">
      <c r="A95" s="42"/>
      <c r="B95" s="16" t="s">
        <v>84</v>
      </c>
      <c r="C95" s="53">
        <f t="shared" si="26"/>
        <v>26810</v>
      </c>
      <c r="D95" s="54">
        <v>26810</v>
      </c>
      <c r="E95" s="54">
        <v>0</v>
      </c>
      <c r="F95" s="54">
        <f t="shared" si="32"/>
        <v>20300</v>
      </c>
      <c r="G95" s="54">
        <f t="shared" si="30"/>
        <v>75.718015665796344</v>
      </c>
      <c r="H95" s="54">
        <v>20300</v>
      </c>
      <c r="I95" s="54">
        <f>H95/D95*100</f>
        <v>75.718015665796344</v>
      </c>
      <c r="J95" s="54">
        <v>0</v>
      </c>
      <c r="K95" s="54">
        <v>0</v>
      </c>
    </row>
    <row r="96" spans="1:11" s="113" customFormat="1" ht="27.75" customHeight="1" outlineLevel="7" x14ac:dyDescent="0.25">
      <c r="A96" s="107">
        <v>8</v>
      </c>
      <c r="B96" s="117" t="s">
        <v>148</v>
      </c>
      <c r="C96" s="123">
        <f t="shared" ref="C96:C174" si="33">D96+E96</f>
        <v>4685310</v>
      </c>
      <c r="D96" s="116">
        <f>D97</f>
        <v>1200000</v>
      </c>
      <c r="E96" s="116">
        <f t="shared" ref="E96:J96" si="34">E97</f>
        <v>3485310</v>
      </c>
      <c r="F96" s="116">
        <f t="shared" si="32"/>
        <v>4685310</v>
      </c>
      <c r="G96" s="116">
        <f t="shared" si="30"/>
        <v>100</v>
      </c>
      <c r="H96" s="116">
        <f t="shared" si="34"/>
        <v>1200000</v>
      </c>
      <c r="I96" s="116">
        <f t="shared" si="31"/>
        <v>100</v>
      </c>
      <c r="J96" s="116">
        <f t="shared" si="34"/>
        <v>3485310</v>
      </c>
      <c r="K96" s="116">
        <f>J96/E96*100</f>
        <v>100</v>
      </c>
    </row>
    <row r="97" spans="1:11" ht="28.5" customHeight="1" outlineLevel="2" x14ac:dyDescent="0.25">
      <c r="A97" s="41"/>
      <c r="B97" s="15" t="s">
        <v>38</v>
      </c>
      <c r="C97" s="51">
        <f t="shared" si="33"/>
        <v>4685310</v>
      </c>
      <c r="D97" s="52">
        <f>D98</f>
        <v>1200000</v>
      </c>
      <c r="E97" s="52">
        <f t="shared" ref="E97:J97" si="35">E98</f>
        <v>3485310</v>
      </c>
      <c r="F97" s="52">
        <f t="shared" si="32"/>
        <v>4685310</v>
      </c>
      <c r="G97" s="52">
        <f t="shared" si="30"/>
        <v>100</v>
      </c>
      <c r="H97" s="52">
        <f t="shared" si="35"/>
        <v>1200000</v>
      </c>
      <c r="I97" s="52">
        <f t="shared" si="31"/>
        <v>100</v>
      </c>
      <c r="J97" s="52">
        <f t="shared" si="35"/>
        <v>3485310</v>
      </c>
      <c r="K97" s="52">
        <f t="shared" ref="K97:K146" si="36">J97/E97*100</f>
        <v>100</v>
      </c>
    </row>
    <row r="98" spans="1:11" ht="29.25" customHeight="1" outlineLevel="3" x14ac:dyDescent="0.25">
      <c r="A98" s="42"/>
      <c r="B98" s="16" t="s">
        <v>39</v>
      </c>
      <c r="C98" s="53">
        <f t="shared" si="33"/>
        <v>4685310</v>
      </c>
      <c r="D98" s="54">
        <v>1200000</v>
      </c>
      <c r="E98" s="54">
        <v>3485310</v>
      </c>
      <c r="F98" s="54">
        <f t="shared" si="32"/>
        <v>4685310</v>
      </c>
      <c r="G98" s="54">
        <f t="shared" si="30"/>
        <v>100</v>
      </c>
      <c r="H98" s="54">
        <v>1200000</v>
      </c>
      <c r="I98" s="54">
        <f t="shared" si="31"/>
        <v>100</v>
      </c>
      <c r="J98" s="54">
        <v>3485310</v>
      </c>
      <c r="K98" s="54">
        <f t="shared" si="36"/>
        <v>100</v>
      </c>
    </row>
    <row r="99" spans="1:11" s="113" customFormat="1" ht="42" customHeight="1" outlineLevel="4" x14ac:dyDescent="0.25">
      <c r="A99" s="107">
        <v>9</v>
      </c>
      <c r="B99" s="117" t="s">
        <v>40</v>
      </c>
      <c r="C99" s="123">
        <f t="shared" si="33"/>
        <v>168184904.84</v>
      </c>
      <c r="D99" s="116">
        <f>D100+D110+D132</f>
        <v>34272621.899999999</v>
      </c>
      <c r="E99" s="116">
        <f>E100+E110+E132</f>
        <v>133912282.94</v>
      </c>
      <c r="F99" s="116">
        <f t="shared" si="32"/>
        <v>114189817.18000001</v>
      </c>
      <c r="G99" s="116">
        <f t="shared" si="30"/>
        <v>67.895401961687725</v>
      </c>
      <c r="H99" s="116">
        <f>H100+H110+H132</f>
        <v>20089817.18</v>
      </c>
      <c r="I99" s="116">
        <f t="shared" si="31"/>
        <v>58.617683930391095</v>
      </c>
      <c r="J99" s="116">
        <f>J100+J110+J132</f>
        <v>94100000</v>
      </c>
      <c r="K99" s="116">
        <f t="shared" si="36"/>
        <v>70.269879606310596</v>
      </c>
    </row>
    <row r="100" spans="1:11" ht="28.5" customHeight="1" outlineLevel="5" x14ac:dyDescent="0.25">
      <c r="A100" s="41"/>
      <c r="B100" s="15" t="s">
        <v>41</v>
      </c>
      <c r="C100" s="51">
        <f t="shared" si="33"/>
        <v>14095009.120000001</v>
      </c>
      <c r="D100" s="52">
        <f>D101+D106+D107+D108+D109+D102+D103+D104+D105</f>
        <v>14095009.120000001</v>
      </c>
      <c r="E100" s="52">
        <f>E101+E106+E107+E108+E109+E102+E103+E104+E105</f>
        <v>0</v>
      </c>
      <c r="F100" s="52">
        <f t="shared" si="32"/>
        <v>6863723.4800000004</v>
      </c>
      <c r="G100" s="52">
        <f t="shared" si="30"/>
        <v>48.696126561995442</v>
      </c>
      <c r="H100" s="52">
        <f>H101+H106+H107+H108+H109+H9+H102+H103+H104+H105</f>
        <v>6863723.4800000004</v>
      </c>
      <c r="I100" s="52">
        <f t="shared" si="31"/>
        <v>48.696126561995442</v>
      </c>
      <c r="J100" s="52">
        <f>J101+J106+J107+J108+J109+J102+J103+J104+J105</f>
        <v>0</v>
      </c>
      <c r="K100" s="54">
        <v>0</v>
      </c>
    </row>
    <row r="101" spans="1:11" ht="29.25" customHeight="1" outlineLevel="6" x14ac:dyDescent="0.25">
      <c r="A101" s="41"/>
      <c r="B101" s="16" t="s">
        <v>85</v>
      </c>
      <c r="C101" s="53">
        <f t="shared" si="33"/>
        <v>3000000</v>
      </c>
      <c r="D101" s="54">
        <v>3000000</v>
      </c>
      <c r="E101" s="54">
        <v>0</v>
      </c>
      <c r="F101" s="54">
        <f t="shared" si="32"/>
        <v>1600000</v>
      </c>
      <c r="G101" s="54">
        <f t="shared" si="30"/>
        <v>53.333333333333336</v>
      </c>
      <c r="H101" s="54">
        <v>1600000</v>
      </c>
      <c r="I101" s="54">
        <f t="shared" si="31"/>
        <v>53.333333333333336</v>
      </c>
      <c r="J101" s="54">
        <v>0</v>
      </c>
      <c r="K101" s="54">
        <v>0</v>
      </c>
    </row>
    <row r="102" spans="1:11" ht="27" customHeight="1" outlineLevel="6" x14ac:dyDescent="0.25">
      <c r="A102" s="41"/>
      <c r="B102" s="16" t="s">
        <v>86</v>
      </c>
      <c r="C102" s="53">
        <f t="shared" si="33"/>
        <v>3168953</v>
      </c>
      <c r="D102" s="54">
        <v>3168953</v>
      </c>
      <c r="E102" s="54">
        <v>0</v>
      </c>
      <c r="F102" s="54">
        <f t="shared" si="32"/>
        <v>1632953</v>
      </c>
      <c r="G102" s="54">
        <f t="shared" si="30"/>
        <v>51.529732375330269</v>
      </c>
      <c r="H102" s="54">
        <v>1632953</v>
      </c>
      <c r="I102" s="54">
        <f t="shared" si="31"/>
        <v>51.529732375330269</v>
      </c>
      <c r="J102" s="54">
        <v>0</v>
      </c>
      <c r="K102" s="54">
        <v>0</v>
      </c>
    </row>
    <row r="103" spans="1:11" ht="26.25" customHeight="1" outlineLevel="6" x14ac:dyDescent="0.25">
      <c r="A103" s="41"/>
      <c r="B103" s="16" t="s">
        <v>87</v>
      </c>
      <c r="C103" s="53">
        <f t="shared" si="33"/>
        <v>400000</v>
      </c>
      <c r="D103" s="54">
        <v>400000</v>
      </c>
      <c r="E103" s="54">
        <v>0</v>
      </c>
      <c r="F103" s="54">
        <f t="shared" si="32"/>
        <v>0</v>
      </c>
      <c r="G103" s="54">
        <f t="shared" si="30"/>
        <v>0</v>
      </c>
      <c r="H103" s="54">
        <v>0</v>
      </c>
      <c r="I103" s="54">
        <f t="shared" si="31"/>
        <v>0</v>
      </c>
      <c r="J103" s="54">
        <v>0</v>
      </c>
      <c r="K103" s="54">
        <v>0</v>
      </c>
    </row>
    <row r="104" spans="1:11" ht="28.5" customHeight="1" outlineLevel="6" x14ac:dyDescent="0.25">
      <c r="A104" s="41"/>
      <c r="B104" s="16" t="s">
        <v>88</v>
      </c>
      <c r="C104" s="53">
        <f t="shared" si="33"/>
        <v>5126056.12</v>
      </c>
      <c r="D104" s="54">
        <v>5126056.12</v>
      </c>
      <c r="E104" s="54">
        <v>0</v>
      </c>
      <c r="F104" s="54">
        <f t="shared" si="32"/>
        <v>3149456.47</v>
      </c>
      <c r="G104" s="54">
        <f t="shared" si="30"/>
        <v>61.440148064551423</v>
      </c>
      <c r="H104" s="54">
        <v>3149456.47</v>
      </c>
      <c r="I104" s="54">
        <f t="shared" si="31"/>
        <v>61.440148064551423</v>
      </c>
      <c r="J104" s="54">
        <v>0</v>
      </c>
      <c r="K104" s="54">
        <v>0</v>
      </c>
    </row>
    <row r="105" spans="1:11" ht="25.5" customHeight="1" outlineLevel="6" x14ac:dyDescent="0.25">
      <c r="A105" s="41"/>
      <c r="B105" s="16" t="s">
        <v>89</v>
      </c>
      <c r="C105" s="53">
        <f t="shared" si="33"/>
        <v>100000</v>
      </c>
      <c r="D105" s="54">
        <v>100000</v>
      </c>
      <c r="E105" s="54">
        <v>0</v>
      </c>
      <c r="F105" s="54">
        <f t="shared" si="32"/>
        <v>0</v>
      </c>
      <c r="G105" s="54">
        <f t="shared" si="30"/>
        <v>0</v>
      </c>
      <c r="H105" s="54">
        <v>0</v>
      </c>
      <c r="I105" s="54">
        <f t="shared" si="31"/>
        <v>0</v>
      </c>
      <c r="J105" s="54">
        <v>0</v>
      </c>
      <c r="K105" s="54">
        <v>0</v>
      </c>
    </row>
    <row r="106" spans="1:11" ht="27.75" customHeight="1" outlineLevel="7" x14ac:dyDescent="0.25">
      <c r="A106" s="41"/>
      <c r="B106" s="16" t="s">
        <v>201</v>
      </c>
      <c r="C106" s="53">
        <f t="shared" si="33"/>
        <v>300000</v>
      </c>
      <c r="D106" s="54">
        <v>300000</v>
      </c>
      <c r="E106" s="54">
        <v>0</v>
      </c>
      <c r="F106" s="54">
        <f t="shared" si="32"/>
        <v>81314.009999999995</v>
      </c>
      <c r="G106" s="54">
        <f t="shared" si="30"/>
        <v>27.104669999999999</v>
      </c>
      <c r="H106" s="54">
        <v>81314.009999999995</v>
      </c>
      <c r="I106" s="54">
        <f t="shared" si="31"/>
        <v>27.104669999999999</v>
      </c>
      <c r="J106" s="54">
        <v>0</v>
      </c>
      <c r="K106" s="54">
        <v>0</v>
      </c>
    </row>
    <row r="107" spans="1:11" ht="27" customHeight="1" outlineLevel="3" x14ac:dyDescent="0.25">
      <c r="A107" s="41"/>
      <c r="B107" s="16" t="s">
        <v>149</v>
      </c>
      <c r="C107" s="53">
        <f t="shared" si="33"/>
        <v>0</v>
      </c>
      <c r="D107" s="54">
        <v>0</v>
      </c>
      <c r="E107" s="54">
        <v>0</v>
      </c>
      <c r="F107" s="54">
        <f t="shared" si="32"/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</row>
    <row r="108" spans="1:11" ht="28.5" customHeight="1" outlineLevel="4" x14ac:dyDescent="0.25">
      <c r="A108" s="41"/>
      <c r="B108" s="16" t="s">
        <v>150</v>
      </c>
      <c r="C108" s="53">
        <f t="shared" si="33"/>
        <v>1000000</v>
      </c>
      <c r="D108" s="54">
        <v>1000000</v>
      </c>
      <c r="E108" s="54">
        <v>0</v>
      </c>
      <c r="F108" s="54">
        <f t="shared" si="32"/>
        <v>400000</v>
      </c>
      <c r="G108" s="54">
        <f t="shared" si="30"/>
        <v>40</v>
      </c>
      <c r="H108" s="54">
        <v>400000</v>
      </c>
      <c r="I108" s="54">
        <f t="shared" si="31"/>
        <v>40</v>
      </c>
      <c r="J108" s="54">
        <v>0</v>
      </c>
      <c r="K108" s="54">
        <v>0</v>
      </c>
    </row>
    <row r="109" spans="1:11" ht="22.5" customHeight="1" outlineLevel="5" x14ac:dyDescent="0.25">
      <c r="A109" s="41"/>
      <c r="B109" s="16" t="s">
        <v>90</v>
      </c>
      <c r="C109" s="53">
        <f t="shared" si="33"/>
        <v>1000000</v>
      </c>
      <c r="D109" s="54">
        <v>1000000</v>
      </c>
      <c r="E109" s="54">
        <v>0</v>
      </c>
      <c r="F109" s="54">
        <f t="shared" si="32"/>
        <v>0</v>
      </c>
      <c r="G109" s="54">
        <f t="shared" si="30"/>
        <v>0</v>
      </c>
      <c r="H109" s="54">
        <v>0</v>
      </c>
      <c r="I109" s="54">
        <f t="shared" si="31"/>
        <v>0</v>
      </c>
      <c r="J109" s="54">
        <v>0</v>
      </c>
      <c r="K109" s="54">
        <v>0</v>
      </c>
    </row>
    <row r="110" spans="1:11" ht="28.5" customHeight="1" outlineLevel="7" x14ac:dyDescent="0.25">
      <c r="A110" s="41"/>
      <c r="B110" s="15" t="s">
        <v>42</v>
      </c>
      <c r="C110" s="51">
        <f t="shared" si="33"/>
        <v>146734428.81999999</v>
      </c>
      <c r="D110" s="52">
        <f>D111+D127+D112+D113+D114+D115+D116+D117+D126+D118+D119+D120+D121+D122+D123+D124+D125+D128+D129+D130+D131</f>
        <v>12822145.879999999</v>
      </c>
      <c r="E110" s="52">
        <f>E111+E127+E112+E113+E114+E115+E116+E117+E126+E118+E119+E120+E121+E122+E123+E124+E125+E128+E129+E130+E131</f>
        <v>133912282.94</v>
      </c>
      <c r="F110" s="52">
        <f t="shared" si="32"/>
        <v>103621996.66</v>
      </c>
      <c r="G110" s="52">
        <f t="shared" si="30"/>
        <v>70.618734466955758</v>
      </c>
      <c r="H110" s="52">
        <f>H111+H127+H112+H113+H114+H115+H116+H117+H126+H118+H119+H120+H121+H122+H123+H124+H125+H128+H129+H130+H131</f>
        <v>9521996.6600000001</v>
      </c>
      <c r="I110" s="52">
        <f t="shared" si="31"/>
        <v>74.26211454084627</v>
      </c>
      <c r="J110" s="52">
        <f>J111+J127+J112+J113+J114+J115+J116+J117+J126+J118+J119+J120+J121+J122+J123+J124+J125+J128+J129+J130+J131</f>
        <v>94100000</v>
      </c>
      <c r="K110" s="52">
        <f t="shared" si="36"/>
        <v>70.269879606310596</v>
      </c>
    </row>
    <row r="111" spans="1:11" ht="25.5" outlineLevel="6" x14ac:dyDescent="0.25">
      <c r="A111" s="41"/>
      <c r="B111" s="16" t="s">
        <v>151</v>
      </c>
      <c r="C111" s="53">
        <f t="shared" si="33"/>
        <v>0</v>
      </c>
      <c r="D111" s="54">
        <v>0</v>
      </c>
      <c r="E111" s="54">
        <v>0</v>
      </c>
      <c r="F111" s="54">
        <f t="shared" si="32"/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</row>
    <row r="112" spans="1:11" ht="25.5" outlineLevel="6" x14ac:dyDescent="0.25">
      <c r="A112" s="41"/>
      <c r="B112" s="16" t="s">
        <v>91</v>
      </c>
      <c r="C112" s="53">
        <f t="shared" si="33"/>
        <v>2235315.87</v>
      </c>
      <c r="D112" s="54">
        <v>2235315.87</v>
      </c>
      <c r="E112" s="54">
        <v>0</v>
      </c>
      <c r="F112" s="54">
        <f t="shared" si="32"/>
        <v>400000</v>
      </c>
      <c r="G112" s="54">
        <f t="shared" si="30"/>
        <v>17.894562704464668</v>
      </c>
      <c r="H112" s="54">
        <v>400000</v>
      </c>
      <c r="I112" s="54">
        <f t="shared" si="31"/>
        <v>17.894562704464668</v>
      </c>
      <c r="J112" s="54">
        <v>0</v>
      </c>
      <c r="K112" s="54">
        <v>0</v>
      </c>
    </row>
    <row r="113" spans="1:11" ht="25.5" outlineLevel="6" x14ac:dyDescent="0.25">
      <c r="A113" s="41"/>
      <c r="B113" s="16" t="s">
        <v>92</v>
      </c>
      <c r="C113" s="53">
        <f t="shared" si="33"/>
        <v>851684.13</v>
      </c>
      <c r="D113" s="54">
        <v>851684.13</v>
      </c>
      <c r="E113" s="54">
        <v>0</v>
      </c>
      <c r="F113" s="54">
        <f t="shared" si="32"/>
        <v>500000</v>
      </c>
      <c r="G113" s="54">
        <f t="shared" si="30"/>
        <v>58.707211087753862</v>
      </c>
      <c r="H113" s="54">
        <v>500000</v>
      </c>
      <c r="I113" s="54">
        <f t="shared" si="31"/>
        <v>58.707211087753862</v>
      </c>
      <c r="J113" s="54">
        <v>0</v>
      </c>
      <c r="K113" s="54">
        <v>0</v>
      </c>
    </row>
    <row r="114" spans="1:11" ht="25.5" outlineLevel="6" x14ac:dyDescent="0.25">
      <c r="A114" s="41"/>
      <c r="B114" s="16" t="s">
        <v>152</v>
      </c>
      <c r="C114" s="53">
        <f t="shared" si="33"/>
        <v>500000</v>
      </c>
      <c r="D114" s="54">
        <v>500000</v>
      </c>
      <c r="E114" s="54">
        <v>0</v>
      </c>
      <c r="F114" s="54">
        <f t="shared" si="32"/>
        <v>500000</v>
      </c>
      <c r="G114" s="54">
        <f t="shared" si="30"/>
        <v>100</v>
      </c>
      <c r="H114" s="54">
        <v>500000</v>
      </c>
      <c r="I114" s="54">
        <f t="shared" si="31"/>
        <v>100</v>
      </c>
      <c r="J114" s="54">
        <v>0</v>
      </c>
      <c r="K114" s="54">
        <v>0</v>
      </c>
    </row>
    <row r="115" spans="1:11" ht="25.5" outlineLevel="6" x14ac:dyDescent="0.25">
      <c r="A115" s="41"/>
      <c r="B115" s="16" t="s">
        <v>93</v>
      </c>
      <c r="C115" s="53">
        <f t="shared" si="33"/>
        <v>400000</v>
      </c>
      <c r="D115" s="54">
        <v>400000</v>
      </c>
      <c r="E115" s="54">
        <v>0</v>
      </c>
      <c r="F115" s="54">
        <f t="shared" si="32"/>
        <v>0</v>
      </c>
      <c r="G115" s="54">
        <f t="shared" si="30"/>
        <v>0</v>
      </c>
      <c r="H115" s="54">
        <v>0</v>
      </c>
      <c r="I115" s="54">
        <f t="shared" si="31"/>
        <v>0</v>
      </c>
      <c r="J115" s="54">
        <v>0</v>
      </c>
      <c r="K115" s="54">
        <v>0</v>
      </c>
    </row>
    <row r="116" spans="1:11" ht="13.5" customHeight="1" outlineLevel="6" x14ac:dyDescent="0.25">
      <c r="A116" s="41"/>
      <c r="B116" s="16" t="s">
        <v>94</v>
      </c>
      <c r="C116" s="53">
        <f t="shared" si="33"/>
        <v>200000</v>
      </c>
      <c r="D116" s="54">
        <v>200000</v>
      </c>
      <c r="E116" s="54">
        <v>0</v>
      </c>
      <c r="F116" s="54">
        <f t="shared" si="32"/>
        <v>0</v>
      </c>
      <c r="G116" s="54">
        <f t="shared" si="30"/>
        <v>0</v>
      </c>
      <c r="H116" s="54">
        <v>0</v>
      </c>
      <c r="I116" s="54">
        <f t="shared" si="31"/>
        <v>0</v>
      </c>
      <c r="J116" s="54">
        <v>0</v>
      </c>
      <c r="K116" s="54">
        <v>0</v>
      </c>
    </row>
    <row r="117" spans="1:11" ht="16.5" customHeight="1" outlineLevel="6" x14ac:dyDescent="0.25">
      <c r="A117" s="41"/>
      <c r="B117" s="16" t="s">
        <v>95</v>
      </c>
      <c r="C117" s="53">
        <f t="shared" si="33"/>
        <v>161510</v>
      </c>
      <c r="D117" s="54">
        <v>161510</v>
      </c>
      <c r="E117" s="54">
        <v>0</v>
      </c>
      <c r="F117" s="54">
        <f t="shared" si="32"/>
        <v>0</v>
      </c>
      <c r="G117" s="54">
        <f t="shared" si="30"/>
        <v>0</v>
      </c>
      <c r="H117" s="54">
        <v>0</v>
      </c>
      <c r="I117" s="54">
        <f t="shared" si="31"/>
        <v>0</v>
      </c>
      <c r="J117" s="54">
        <v>0</v>
      </c>
      <c r="K117" s="54">
        <v>0</v>
      </c>
    </row>
    <row r="118" spans="1:11" ht="16.5" customHeight="1" outlineLevel="6" x14ac:dyDescent="0.25">
      <c r="A118" s="41"/>
      <c r="B118" s="37" t="s">
        <v>153</v>
      </c>
      <c r="C118" s="53">
        <f t="shared" si="33"/>
        <v>0</v>
      </c>
      <c r="D118" s="54">
        <v>0</v>
      </c>
      <c r="E118" s="54">
        <v>0</v>
      </c>
      <c r="F118" s="54">
        <f t="shared" si="32"/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</row>
    <row r="119" spans="1:11" ht="27" customHeight="1" outlineLevel="6" x14ac:dyDescent="0.25">
      <c r="A119" s="41"/>
      <c r="B119" s="37" t="s">
        <v>154</v>
      </c>
      <c r="C119" s="53">
        <f t="shared" si="33"/>
        <v>581365.36</v>
      </c>
      <c r="D119" s="54">
        <v>581365.36</v>
      </c>
      <c r="E119" s="54">
        <v>0</v>
      </c>
      <c r="F119" s="54">
        <f t="shared" si="32"/>
        <v>581365.36</v>
      </c>
      <c r="G119" s="54">
        <f t="shared" si="30"/>
        <v>100</v>
      </c>
      <c r="H119" s="54">
        <v>581365.36</v>
      </c>
      <c r="I119" s="54">
        <f t="shared" si="31"/>
        <v>100</v>
      </c>
      <c r="J119" s="54">
        <v>0</v>
      </c>
      <c r="K119" s="54">
        <v>0</v>
      </c>
    </row>
    <row r="120" spans="1:11" ht="27" customHeight="1" outlineLevel="6" x14ac:dyDescent="0.25">
      <c r="A120" s="41"/>
      <c r="B120" s="37" t="s">
        <v>205</v>
      </c>
      <c r="C120" s="53">
        <f t="shared" si="33"/>
        <v>2162805.2799999998</v>
      </c>
      <c r="D120" s="54">
        <v>2162805.2799999998</v>
      </c>
      <c r="E120" s="54">
        <v>0</v>
      </c>
      <c r="F120" s="54">
        <f t="shared" si="32"/>
        <v>2162805.2799999998</v>
      </c>
      <c r="G120" s="54">
        <f t="shared" si="30"/>
        <v>100</v>
      </c>
      <c r="H120" s="54">
        <v>2162805.2799999998</v>
      </c>
      <c r="I120" s="54">
        <f t="shared" si="31"/>
        <v>100</v>
      </c>
      <c r="J120" s="54">
        <v>0</v>
      </c>
      <c r="K120" s="54">
        <v>0</v>
      </c>
    </row>
    <row r="121" spans="1:11" ht="27" customHeight="1" outlineLevel="6" x14ac:dyDescent="0.25">
      <c r="A121" s="41"/>
      <c r="B121" s="37" t="s">
        <v>206</v>
      </c>
      <c r="C121" s="53">
        <f t="shared" si="33"/>
        <v>1110956.94</v>
      </c>
      <c r="D121" s="54">
        <v>1110956.94</v>
      </c>
      <c r="E121" s="54">
        <v>0</v>
      </c>
      <c r="F121" s="54">
        <f t="shared" si="32"/>
        <v>1110956.94</v>
      </c>
      <c r="G121" s="54">
        <f t="shared" si="30"/>
        <v>100</v>
      </c>
      <c r="H121" s="54">
        <v>1110956.94</v>
      </c>
      <c r="I121" s="54">
        <f t="shared" si="31"/>
        <v>100</v>
      </c>
      <c r="J121" s="54">
        <v>0</v>
      </c>
      <c r="K121" s="54">
        <v>0</v>
      </c>
    </row>
    <row r="122" spans="1:11" ht="27" customHeight="1" outlineLevel="6" x14ac:dyDescent="0.25">
      <c r="A122" s="41"/>
      <c r="B122" s="37" t="s">
        <v>207</v>
      </c>
      <c r="C122" s="53">
        <f t="shared" si="33"/>
        <v>131829.62</v>
      </c>
      <c r="D122" s="54">
        <v>131829.62</v>
      </c>
      <c r="E122" s="54">
        <v>0</v>
      </c>
      <c r="F122" s="54">
        <f t="shared" si="32"/>
        <v>131829.62</v>
      </c>
      <c r="G122" s="54">
        <f t="shared" si="30"/>
        <v>100</v>
      </c>
      <c r="H122" s="54">
        <v>131829.62</v>
      </c>
      <c r="I122" s="54">
        <f t="shared" si="31"/>
        <v>100</v>
      </c>
      <c r="J122" s="54">
        <v>0</v>
      </c>
      <c r="K122" s="54">
        <v>0</v>
      </c>
    </row>
    <row r="123" spans="1:11" ht="27" customHeight="1" outlineLevel="6" x14ac:dyDescent="0.25">
      <c r="A123" s="41"/>
      <c r="B123" s="37" t="s">
        <v>208</v>
      </c>
      <c r="C123" s="53">
        <f t="shared" si="33"/>
        <v>504784.63</v>
      </c>
      <c r="D123" s="54">
        <v>504784.63</v>
      </c>
      <c r="E123" s="54">
        <v>0</v>
      </c>
      <c r="F123" s="54">
        <f t="shared" si="32"/>
        <v>504784.63</v>
      </c>
      <c r="G123" s="54">
        <f t="shared" si="30"/>
        <v>100</v>
      </c>
      <c r="H123" s="54">
        <v>504784.63</v>
      </c>
      <c r="I123" s="54">
        <f t="shared" si="31"/>
        <v>100</v>
      </c>
      <c r="J123" s="54">
        <v>0</v>
      </c>
      <c r="K123" s="54">
        <v>0</v>
      </c>
    </row>
    <row r="124" spans="1:11" ht="27" customHeight="1" outlineLevel="6" x14ac:dyDescent="0.25">
      <c r="A124" s="41"/>
      <c r="B124" s="37" t="s">
        <v>209</v>
      </c>
      <c r="C124" s="53">
        <f t="shared" si="33"/>
        <v>828058.66</v>
      </c>
      <c r="D124" s="54">
        <v>828058.66</v>
      </c>
      <c r="E124" s="54">
        <v>0</v>
      </c>
      <c r="F124" s="54">
        <f t="shared" si="32"/>
        <v>828058.66</v>
      </c>
      <c r="G124" s="54">
        <f t="shared" si="30"/>
        <v>100</v>
      </c>
      <c r="H124" s="54">
        <v>828058.66</v>
      </c>
      <c r="I124" s="54">
        <f t="shared" si="31"/>
        <v>100</v>
      </c>
      <c r="J124" s="54">
        <v>0</v>
      </c>
      <c r="K124" s="54">
        <v>0</v>
      </c>
    </row>
    <row r="125" spans="1:11" ht="27" customHeight="1" outlineLevel="6" x14ac:dyDescent="0.25">
      <c r="A125" s="41"/>
      <c r="B125" s="37" t="s">
        <v>210</v>
      </c>
      <c r="C125" s="53">
        <f t="shared" si="33"/>
        <v>1592916.17</v>
      </c>
      <c r="D125" s="54">
        <v>1592916.17</v>
      </c>
      <c r="E125" s="54">
        <v>0</v>
      </c>
      <c r="F125" s="54">
        <f t="shared" si="32"/>
        <v>1592916.17</v>
      </c>
      <c r="G125" s="54">
        <f t="shared" si="30"/>
        <v>100</v>
      </c>
      <c r="H125" s="54">
        <v>1592916.17</v>
      </c>
      <c r="I125" s="54">
        <f t="shared" si="31"/>
        <v>100</v>
      </c>
      <c r="J125" s="54">
        <v>0</v>
      </c>
      <c r="K125" s="54">
        <v>0</v>
      </c>
    </row>
    <row r="126" spans="1:11" ht="90.75" customHeight="1" outlineLevel="6" x14ac:dyDescent="0.25">
      <c r="A126" s="41"/>
      <c r="B126" s="16" t="s">
        <v>96</v>
      </c>
      <c r="C126" s="53">
        <f t="shared" si="33"/>
        <v>123912282.94</v>
      </c>
      <c r="D126" s="54">
        <v>0</v>
      </c>
      <c r="E126" s="54">
        <v>123912282.94</v>
      </c>
      <c r="F126" s="54">
        <f t="shared" si="32"/>
        <v>89100000</v>
      </c>
      <c r="G126" s="54">
        <f t="shared" si="30"/>
        <v>71.905704491897254</v>
      </c>
      <c r="H126" s="54">
        <v>0</v>
      </c>
      <c r="I126" s="54">
        <v>0</v>
      </c>
      <c r="J126" s="54">
        <v>89100000</v>
      </c>
      <c r="K126" s="54">
        <f>J126/E126*100</f>
        <v>71.905704491897254</v>
      </c>
    </row>
    <row r="127" spans="1:11" ht="39.75" customHeight="1" outlineLevel="6" x14ac:dyDescent="0.25">
      <c r="A127" s="41"/>
      <c r="B127" s="16" t="s">
        <v>155</v>
      </c>
      <c r="C127" s="53">
        <f t="shared" si="33"/>
        <v>1251639.22</v>
      </c>
      <c r="D127" s="54">
        <v>1251639.22</v>
      </c>
      <c r="E127" s="54">
        <v>0</v>
      </c>
      <c r="F127" s="54">
        <f t="shared" si="32"/>
        <v>900000</v>
      </c>
      <c r="G127" s="54">
        <f t="shared" si="30"/>
        <v>71.905704584744484</v>
      </c>
      <c r="H127" s="54">
        <v>900000</v>
      </c>
      <c r="I127" s="54">
        <f>H127/D127*100</f>
        <v>71.905704584744484</v>
      </c>
      <c r="J127" s="54">
        <v>0</v>
      </c>
      <c r="K127" s="54">
        <v>0</v>
      </c>
    </row>
    <row r="128" spans="1:11" ht="39.75" customHeight="1" outlineLevel="6" x14ac:dyDescent="0.25">
      <c r="A128" s="41"/>
      <c r="B128" s="16" t="s">
        <v>211</v>
      </c>
      <c r="C128" s="53">
        <f t="shared" si="33"/>
        <v>5000000</v>
      </c>
      <c r="D128" s="54">
        <v>0</v>
      </c>
      <c r="E128" s="54">
        <v>5000000</v>
      </c>
      <c r="F128" s="54">
        <f t="shared" si="32"/>
        <v>5000000</v>
      </c>
      <c r="G128" s="54">
        <f t="shared" si="30"/>
        <v>100</v>
      </c>
      <c r="H128" s="54">
        <v>0</v>
      </c>
      <c r="I128" s="54">
        <v>0</v>
      </c>
      <c r="J128" s="54">
        <v>5000000</v>
      </c>
      <c r="K128" s="54">
        <f>J128/F128*100</f>
        <v>100</v>
      </c>
    </row>
    <row r="129" spans="1:11" ht="39.75" customHeight="1" outlineLevel="6" x14ac:dyDescent="0.25">
      <c r="A129" s="41"/>
      <c r="B129" s="16" t="s">
        <v>213</v>
      </c>
      <c r="C129" s="53">
        <f t="shared" si="33"/>
        <v>228360</v>
      </c>
      <c r="D129" s="54">
        <v>228360</v>
      </c>
      <c r="E129" s="54">
        <v>0</v>
      </c>
      <c r="F129" s="54">
        <f t="shared" si="32"/>
        <v>228360</v>
      </c>
      <c r="G129" s="54">
        <f t="shared" si="30"/>
        <v>100</v>
      </c>
      <c r="H129" s="54">
        <v>228360</v>
      </c>
      <c r="I129" s="54">
        <v>100</v>
      </c>
      <c r="J129" s="54">
        <v>0</v>
      </c>
      <c r="K129" s="54">
        <f>J129/F129*100</f>
        <v>0</v>
      </c>
    </row>
    <row r="130" spans="1:11" ht="39.75" customHeight="1" outlineLevel="6" x14ac:dyDescent="0.25">
      <c r="A130" s="41"/>
      <c r="B130" s="16" t="s">
        <v>212</v>
      </c>
      <c r="C130" s="53">
        <f t="shared" si="33"/>
        <v>5000000</v>
      </c>
      <c r="D130" s="54">
        <v>0</v>
      </c>
      <c r="E130" s="54">
        <v>5000000</v>
      </c>
      <c r="F130" s="54">
        <f t="shared" si="32"/>
        <v>0</v>
      </c>
      <c r="G130" s="54">
        <f t="shared" si="30"/>
        <v>0</v>
      </c>
      <c r="H130" s="54">
        <v>0</v>
      </c>
      <c r="I130" s="54">
        <v>0</v>
      </c>
      <c r="J130" s="54">
        <v>0</v>
      </c>
      <c r="K130" s="54">
        <v>0</v>
      </c>
    </row>
    <row r="131" spans="1:11" ht="39.75" customHeight="1" outlineLevel="6" x14ac:dyDescent="0.25">
      <c r="A131" s="41"/>
      <c r="B131" s="16" t="s">
        <v>214</v>
      </c>
      <c r="C131" s="53">
        <f t="shared" si="33"/>
        <v>80920</v>
      </c>
      <c r="D131" s="54">
        <v>80920</v>
      </c>
      <c r="E131" s="54">
        <v>0</v>
      </c>
      <c r="F131" s="54">
        <f t="shared" si="32"/>
        <v>80920</v>
      </c>
      <c r="G131" s="54">
        <f t="shared" si="30"/>
        <v>100</v>
      </c>
      <c r="H131" s="54">
        <v>80920</v>
      </c>
      <c r="I131" s="54">
        <v>100</v>
      </c>
      <c r="J131" s="54">
        <v>0</v>
      </c>
      <c r="K131" s="54">
        <v>0</v>
      </c>
    </row>
    <row r="132" spans="1:11" ht="25.5" outlineLevel="7" x14ac:dyDescent="0.25">
      <c r="A132" s="41"/>
      <c r="B132" s="15" t="s">
        <v>43</v>
      </c>
      <c r="C132" s="51">
        <f t="shared" si="33"/>
        <v>7355466.9000000004</v>
      </c>
      <c r="D132" s="52">
        <f>D133+D134+D135+D136+D137+D138+D139+D140</f>
        <v>7355466.9000000004</v>
      </c>
      <c r="E132" s="52">
        <f>E133+E134+E135+E136+E137+E138+E139+E140</f>
        <v>0</v>
      </c>
      <c r="F132" s="52">
        <f t="shared" si="32"/>
        <v>3704097.04</v>
      </c>
      <c r="G132" s="52">
        <f t="shared" si="30"/>
        <v>50.358421706717216</v>
      </c>
      <c r="H132" s="52">
        <f>H133+H134+H135+H136+H137+H138+H139+H140</f>
        <v>3704097.04</v>
      </c>
      <c r="I132" s="52">
        <f t="shared" si="31"/>
        <v>50.358421706717216</v>
      </c>
      <c r="J132" s="52">
        <f>J133+J134+J135+J136+J137+J138+J139+J140</f>
        <v>0</v>
      </c>
      <c r="K132" s="52">
        <v>0</v>
      </c>
    </row>
    <row r="133" spans="1:11" ht="25.5" outlineLevel="7" x14ac:dyDescent="0.25">
      <c r="A133" s="41"/>
      <c r="B133" s="16" t="s">
        <v>97</v>
      </c>
      <c r="C133" s="53">
        <f t="shared" si="33"/>
        <v>751140</v>
      </c>
      <c r="D133" s="70">
        <v>751140</v>
      </c>
      <c r="E133" s="70">
        <v>0</v>
      </c>
      <c r="F133" s="54">
        <f t="shared" si="32"/>
        <v>217030</v>
      </c>
      <c r="G133" s="54">
        <f t="shared" si="30"/>
        <v>28.893415342013473</v>
      </c>
      <c r="H133" s="70">
        <v>217030</v>
      </c>
      <c r="I133" s="54">
        <f t="shared" si="31"/>
        <v>28.893415342013473</v>
      </c>
      <c r="J133" s="79">
        <v>0</v>
      </c>
      <c r="K133" s="54">
        <v>0</v>
      </c>
    </row>
    <row r="134" spans="1:11" ht="25.5" outlineLevel="7" x14ac:dyDescent="0.25">
      <c r="A134" s="41"/>
      <c r="B134" s="18" t="s">
        <v>98</v>
      </c>
      <c r="C134" s="53">
        <f t="shared" si="33"/>
        <v>969570</v>
      </c>
      <c r="D134" s="54">
        <v>969570</v>
      </c>
      <c r="E134" s="54">
        <v>0</v>
      </c>
      <c r="F134" s="54">
        <f t="shared" si="32"/>
        <v>502180</v>
      </c>
      <c r="G134" s="54">
        <f t="shared" si="30"/>
        <v>51.794094289220993</v>
      </c>
      <c r="H134" s="54">
        <v>502180</v>
      </c>
      <c r="I134" s="54">
        <f t="shared" si="31"/>
        <v>51.794094289220993</v>
      </c>
      <c r="J134" s="65">
        <v>0</v>
      </c>
      <c r="K134" s="54">
        <v>0</v>
      </c>
    </row>
    <row r="135" spans="1:11" ht="25.5" outlineLevel="7" x14ac:dyDescent="0.25">
      <c r="A135" s="41"/>
      <c r="B135" s="18" t="s">
        <v>156</v>
      </c>
      <c r="C135" s="53">
        <f t="shared" si="33"/>
        <v>1053007.2</v>
      </c>
      <c r="D135" s="70">
        <v>1053007.2</v>
      </c>
      <c r="E135" s="70">
        <v>0</v>
      </c>
      <c r="F135" s="54">
        <f t="shared" si="32"/>
        <v>414238.35</v>
      </c>
      <c r="G135" s="54">
        <f t="shared" si="30"/>
        <v>39.33860566195559</v>
      </c>
      <c r="H135" s="70">
        <v>414238.35</v>
      </c>
      <c r="I135" s="54">
        <f t="shared" si="31"/>
        <v>39.33860566195559</v>
      </c>
      <c r="J135" s="79">
        <v>0</v>
      </c>
      <c r="K135" s="54">
        <v>0</v>
      </c>
    </row>
    <row r="136" spans="1:11" ht="27" customHeight="1" outlineLevel="7" x14ac:dyDescent="0.25">
      <c r="A136" s="41"/>
      <c r="B136" s="19" t="s">
        <v>157</v>
      </c>
      <c r="C136" s="53">
        <f t="shared" si="33"/>
        <v>654880</v>
      </c>
      <c r="D136" s="80">
        <v>654880</v>
      </c>
      <c r="E136" s="80">
        <v>0</v>
      </c>
      <c r="F136" s="54">
        <f t="shared" si="32"/>
        <v>369138.12</v>
      </c>
      <c r="G136" s="54">
        <f t="shared" si="30"/>
        <v>56.36729171756658</v>
      </c>
      <c r="H136" s="80">
        <v>369138.12</v>
      </c>
      <c r="I136" s="54">
        <f t="shared" si="31"/>
        <v>56.36729171756658</v>
      </c>
      <c r="J136" s="81">
        <v>0</v>
      </c>
      <c r="K136" s="54">
        <v>0</v>
      </c>
    </row>
    <row r="137" spans="1:11" ht="25.5" outlineLevel="7" x14ac:dyDescent="0.25">
      <c r="A137" s="41"/>
      <c r="B137" s="21" t="s">
        <v>158</v>
      </c>
      <c r="C137" s="82">
        <f t="shared" si="33"/>
        <v>198000</v>
      </c>
      <c r="D137" s="80">
        <v>198000</v>
      </c>
      <c r="E137" s="80">
        <v>0</v>
      </c>
      <c r="F137" s="54">
        <f t="shared" si="32"/>
        <v>0</v>
      </c>
      <c r="G137" s="54">
        <f t="shared" si="30"/>
        <v>0</v>
      </c>
      <c r="H137" s="80">
        <v>0</v>
      </c>
      <c r="I137" s="54">
        <f t="shared" si="31"/>
        <v>0</v>
      </c>
      <c r="J137" s="81">
        <v>0</v>
      </c>
      <c r="K137" s="54">
        <v>0</v>
      </c>
    </row>
    <row r="138" spans="1:11" ht="19.899999999999999" customHeight="1" outlineLevel="7" x14ac:dyDescent="0.25">
      <c r="A138" s="41"/>
      <c r="B138" s="21" t="s">
        <v>159</v>
      </c>
      <c r="C138" s="82">
        <f t="shared" si="33"/>
        <v>650000</v>
      </c>
      <c r="D138" s="80">
        <v>650000</v>
      </c>
      <c r="E138" s="80">
        <v>0</v>
      </c>
      <c r="F138" s="54">
        <f t="shared" si="32"/>
        <v>641599</v>
      </c>
      <c r="G138" s="54">
        <f t="shared" si="30"/>
        <v>98.707538461538462</v>
      </c>
      <c r="H138" s="80">
        <v>641599</v>
      </c>
      <c r="I138" s="54">
        <f t="shared" si="31"/>
        <v>98.707538461538462</v>
      </c>
      <c r="J138" s="81">
        <v>0</v>
      </c>
      <c r="K138" s="54">
        <v>0</v>
      </c>
    </row>
    <row r="139" spans="1:11" ht="15.75" customHeight="1" outlineLevel="7" x14ac:dyDescent="0.25">
      <c r="A139" s="41"/>
      <c r="B139" s="37" t="s">
        <v>160</v>
      </c>
      <c r="C139" s="82">
        <f t="shared" si="33"/>
        <v>2275030.12</v>
      </c>
      <c r="D139" s="80">
        <v>2275030.12</v>
      </c>
      <c r="E139" s="80">
        <v>0</v>
      </c>
      <c r="F139" s="54">
        <f t="shared" si="32"/>
        <v>756071.99</v>
      </c>
      <c r="G139" s="54">
        <f t="shared" si="30"/>
        <v>33.233493629526102</v>
      </c>
      <c r="H139" s="80">
        <v>756071.99</v>
      </c>
      <c r="I139" s="54">
        <f t="shared" si="31"/>
        <v>33.233493629526102</v>
      </c>
      <c r="J139" s="81">
        <v>0</v>
      </c>
      <c r="K139" s="54">
        <v>0</v>
      </c>
    </row>
    <row r="140" spans="1:11" ht="17.25" customHeight="1" outlineLevel="7" x14ac:dyDescent="0.25">
      <c r="A140" s="42"/>
      <c r="B140" s="37" t="s">
        <v>161</v>
      </c>
      <c r="C140" s="82">
        <f t="shared" si="33"/>
        <v>803839.58</v>
      </c>
      <c r="D140" s="80">
        <v>803839.58</v>
      </c>
      <c r="E140" s="80">
        <v>0</v>
      </c>
      <c r="F140" s="54">
        <f t="shared" si="32"/>
        <v>803839.58</v>
      </c>
      <c r="G140" s="54">
        <f t="shared" si="30"/>
        <v>100</v>
      </c>
      <c r="H140" s="80">
        <v>803839.58</v>
      </c>
      <c r="I140" s="54">
        <f t="shared" si="31"/>
        <v>100</v>
      </c>
      <c r="J140" s="81">
        <v>0</v>
      </c>
      <c r="K140" s="54">
        <v>0</v>
      </c>
    </row>
    <row r="141" spans="1:11" s="113" customFormat="1" ht="39" customHeight="1" outlineLevel="7" x14ac:dyDescent="0.25">
      <c r="A141" s="107">
        <v>10</v>
      </c>
      <c r="B141" s="122" t="s">
        <v>44</v>
      </c>
      <c r="C141" s="121">
        <f t="shared" si="33"/>
        <v>23000</v>
      </c>
      <c r="D141" s="110">
        <f>D142+D144</f>
        <v>23000</v>
      </c>
      <c r="E141" s="110">
        <f>E142+E144</f>
        <v>0</v>
      </c>
      <c r="F141" s="116">
        <f t="shared" si="32"/>
        <v>23000</v>
      </c>
      <c r="G141" s="116">
        <f t="shared" si="30"/>
        <v>100</v>
      </c>
      <c r="H141" s="110">
        <f>H142+H144</f>
        <v>23000</v>
      </c>
      <c r="I141" s="116">
        <f t="shared" si="31"/>
        <v>100</v>
      </c>
      <c r="J141" s="110">
        <f>J142+J144</f>
        <v>0</v>
      </c>
      <c r="K141" s="116">
        <v>0</v>
      </c>
    </row>
    <row r="142" spans="1:11" ht="20.25" customHeight="1" outlineLevel="7" x14ac:dyDescent="0.25">
      <c r="A142" s="41"/>
      <c r="B142" s="20" t="s">
        <v>45</v>
      </c>
      <c r="C142" s="83">
        <f t="shared" si="33"/>
        <v>3000</v>
      </c>
      <c r="D142" s="63">
        <f>D143</f>
        <v>3000</v>
      </c>
      <c r="E142" s="63">
        <f>E143</f>
        <v>0</v>
      </c>
      <c r="F142" s="52">
        <f t="shared" si="32"/>
        <v>3000</v>
      </c>
      <c r="G142" s="52">
        <f t="shared" si="30"/>
        <v>100</v>
      </c>
      <c r="H142" s="63">
        <f>H143</f>
        <v>3000</v>
      </c>
      <c r="I142" s="52">
        <f t="shared" si="31"/>
        <v>100</v>
      </c>
      <c r="J142" s="63">
        <f>J143</f>
        <v>0</v>
      </c>
      <c r="K142" s="52">
        <v>0</v>
      </c>
    </row>
    <row r="143" spans="1:11" ht="25.5" customHeight="1" outlineLevel="7" x14ac:dyDescent="0.25">
      <c r="A143" s="41"/>
      <c r="B143" s="21" t="s">
        <v>99</v>
      </c>
      <c r="C143" s="82">
        <f t="shared" si="33"/>
        <v>3000</v>
      </c>
      <c r="D143" s="75">
        <v>3000</v>
      </c>
      <c r="E143" s="75">
        <v>0</v>
      </c>
      <c r="F143" s="54">
        <f t="shared" si="32"/>
        <v>3000</v>
      </c>
      <c r="G143" s="54">
        <f t="shared" si="30"/>
        <v>100</v>
      </c>
      <c r="H143" s="75">
        <v>3000</v>
      </c>
      <c r="I143" s="54">
        <f t="shared" si="31"/>
        <v>100</v>
      </c>
      <c r="J143" s="75">
        <v>0</v>
      </c>
      <c r="K143" s="54">
        <v>0</v>
      </c>
    </row>
    <row r="144" spans="1:11" ht="30.6" customHeight="1" outlineLevel="7" x14ac:dyDescent="0.25">
      <c r="A144" s="41"/>
      <c r="B144" s="20" t="s">
        <v>100</v>
      </c>
      <c r="C144" s="83">
        <f t="shared" si="33"/>
        <v>20000</v>
      </c>
      <c r="D144" s="63">
        <f>D145</f>
        <v>20000</v>
      </c>
      <c r="E144" s="63">
        <v>0</v>
      </c>
      <c r="F144" s="52">
        <f t="shared" si="32"/>
        <v>20000</v>
      </c>
      <c r="G144" s="52">
        <f t="shared" si="30"/>
        <v>100</v>
      </c>
      <c r="H144" s="63">
        <f>H145</f>
        <v>20000</v>
      </c>
      <c r="I144" s="52">
        <f t="shared" si="31"/>
        <v>100</v>
      </c>
      <c r="J144" s="63">
        <f>J145</f>
        <v>0</v>
      </c>
      <c r="K144" s="52">
        <v>0</v>
      </c>
    </row>
    <row r="145" spans="1:11" ht="40.5" customHeight="1" outlineLevel="7" x14ac:dyDescent="0.25">
      <c r="A145" s="42"/>
      <c r="B145" s="21" t="s">
        <v>162</v>
      </c>
      <c r="C145" s="82">
        <f t="shared" si="33"/>
        <v>20000</v>
      </c>
      <c r="D145" s="75">
        <v>20000</v>
      </c>
      <c r="E145" s="75">
        <v>0</v>
      </c>
      <c r="F145" s="54">
        <f t="shared" si="32"/>
        <v>20000</v>
      </c>
      <c r="G145" s="54">
        <f t="shared" si="30"/>
        <v>100</v>
      </c>
      <c r="H145" s="75">
        <v>20000</v>
      </c>
      <c r="I145" s="54">
        <f t="shared" si="31"/>
        <v>100</v>
      </c>
      <c r="J145" s="75">
        <v>0</v>
      </c>
      <c r="K145" s="54">
        <v>0</v>
      </c>
    </row>
    <row r="146" spans="1:11" s="113" customFormat="1" ht="27.75" customHeight="1" outlineLevel="6" x14ac:dyDescent="0.25">
      <c r="A146" s="107">
        <v>11</v>
      </c>
      <c r="B146" s="120" t="s">
        <v>46</v>
      </c>
      <c r="C146" s="121">
        <f>D146+E146</f>
        <v>69862247.569999993</v>
      </c>
      <c r="D146" s="119">
        <f>D147+D149+D152+D157+D162+D165+D170+D173</f>
        <v>27001081.109999999</v>
      </c>
      <c r="E146" s="119">
        <f>E147+E149+E152+E157+E162+E165+E173</f>
        <v>42861166.460000001</v>
      </c>
      <c r="F146" s="116">
        <f>H146+J146</f>
        <v>33201599.829999998</v>
      </c>
      <c r="G146" s="116">
        <f t="shared" si="30"/>
        <v>47.524379739905932</v>
      </c>
      <c r="H146" s="119">
        <f>H147+H149+H152+H157+H162+H165+H170+H173</f>
        <v>18197377.859999996</v>
      </c>
      <c r="I146" s="116">
        <f t="shared" si="31"/>
        <v>67.394997207206259</v>
      </c>
      <c r="J146" s="119">
        <f>J147+J149+J152+J157+J162+J165+J173</f>
        <v>15004221.970000001</v>
      </c>
      <c r="K146" s="116">
        <f t="shared" si="36"/>
        <v>35.00656470467883</v>
      </c>
    </row>
    <row r="147" spans="1:11" ht="25.5" outlineLevel="7" x14ac:dyDescent="0.25">
      <c r="A147" s="41"/>
      <c r="B147" s="15" t="s">
        <v>47</v>
      </c>
      <c r="C147" s="83">
        <f t="shared" si="33"/>
        <v>200000</v>
      </c>
      <c r="D147" s="52">
        <f>D148</f>
        <v>200000</v>
      </c>
      <c r="E147" s="52">
        <f t="shared" ref="E147:H147" si="37">E148</f>
        <v>0</v>
      </c>
      <c r="F147" s="52">
        <f t="shared" si="32"/>
        <v>200000</v>
      </c>
      <c r="G147" s="52">
        <f t="shared" si="30"/>
        <v>100</v>
      </c>
      <c r="H147" s="52">
        <f t="shared" si="37"/>
        <v>200000</v>
      </c>
      <c r="I147" s="52">
        <f t="shared" si="31"/>
        <v>100</v>
      </c>
      <c r="J147" s="52">
        <f>J148</f>
        <v>0</v>
      </c>
      <c r="K147" s="52">
        <v>0</v>
      </c>
    </row>
    <row r="148" spans="1:11" ht="21.6" customHeight="1" outlineLevel="6" x14ac:dyDescent="0.25">
      <c r="A148" s="41"/>
      <c r="B148" s="16" t="s">
        <v>48</v>
      </c>
      <c r="C148" s="101">
        <f t="shared" si="33"/>
        <v>200000</v>
      </c>
      <c r="D148" s="54">
        <v>200000</v>
      </c>
      <c r="E148" s="54">
        <v>0</v>
      </c>
      <c r="F148" s="103">
        <f t="shared" si="32"/>
        <v>200000</v>
      </c>
      <c r="G148" s="54">
        <f t="shared" si="30"/>
        <v>100</v>
      </c>
      <c r="H148" s="54">
        <v>200000</v>
      </c>
      <c r="I148" s="54">
        <f t="shared" si="31"/>
        <v>100</v>
      </c>
      <c r="J148" s="54">
        <v>0</v>
      </c>
      <c r="K148" s="54">
        <v>0</v>
      </c>
    </row>
    <row r="149" spans="1:11" ht="25.5" outlineLevel="7" x14ac:dyDescent="0.25">
      <c r="A149" s="41"/>
      <c r="B149" s="15" t="s">
        <v>49</v>
      </c>
      <c r="C149" s="102">
        <f t="shared" si="33"/>
        <v>1362000</v>
      </c>
      <c r="D149" s="52">
        <f>D150+D151</f>
        <v>1362000</v>
      </c>
      <c r="E149" s="52">
        <f>E150+E151</f>
        <v>0</v>
      </c>
      <c r="F149" s="104">
        <f t="shared" si="32"/>
        <v>1193575.42</v>
      </c>
      <c r="G149" s="52">
        <f t="shared" si="30"/>
        <v>87.634024963289264</v>
      </c>
      <c r="H149" s="52">
        <f>H150+H151</f>
        <v>1193575.42</v>
      </c>
      <c r="I149" s="52">
        <f t="shared" si="31"/>
        <v>87.634024963289264</v>
      </c>
      <c r="J149" s="52">
        <f>J150+J151</f>
        <v>0</v>
      </c>
      <c r="K149" s="52">
        <v>0</v>
      </c>
    </row>
    <row r="150" spans="1:11" ht="25.5" outlineLevel="6" x14ac:dyDescent="0.25">
      <c r="A150" s="41"/>
      <c r="B150" s="16" t="s">
        <v>163</v>
      </c>
      <c r="C150" s="101">
        <f t="shared" si="33"/>
        <v>800000</v>
      </c>
      <c r="D150" s="54">
        <v>800000</v>
      </c>
      <c r="E150" s="54">
        <v>0</v>
      </c>
      <c r="F150" s="103">
        <f t="shared" si="32"/>
        <v>793840.42</v>
      </c>
      <c r="G150" s="54">
        <f t="shared" si="30"/>
        <v>99.230052500000014</v>
      </c>
      <c r="H150" s="54">
        <v>793840.42</v>
      </c>
      <c r="I150" s="54">
        <f t="shared" si="31"/>
        <v>99.230052500000014</v>
      </c>
      <c r="J150" s="54">
        <v>0</v>
      </c>
      <c r="K150" s="54">
        <v>0</v>
      </c>
    </row>
    <row r="151" spans="1:11" ht="25.5" outlineLevel="6" x14ac:dyDescent="0.25">
      <c r="A151" s="41"/>
      <c r="B151" s="16" t="s">
        <v>183</v>
      </c>
      <c r="C151" s="101">
        <f t="shared" si="33"/>
        <v>562000</v>
      </c>
      <c r="D151" s="54">
        <v>562000</v>
      </c>
      <c r="E151" s="54">
        <v>0</v>
      </c>
      <c r="F151" s="103">
        <f t="shared" si="32"/>
        <v>399735</v>
      </c>
      <c r="G151" s="54">
        <f t="shared" si="30"/>
        <v>71.12722419928825</v>
      </c>
      <c r="H151" s="54">
        <v>399735</v>
      </c>
      <c r="I151" s="54">
        <f t="shared" si="31"/>
        <v>71.12722419928825</v>
      </c>
      <c r="J151" s="54">
        <v>0</v>
      </c>
      <c r="K151" s="54">
        <v>0</v>
      </c>
    </row>
    <row r="152" spans="1:11" ht="18.75" customHeight="1" outlineLevel="7" x14ac:dyDescent="0.25">
      <c r="A152" s="41"/>
      <c r="B152" s="15" t="s">
        <v>50</v>
      </c>
      <c r="C152" s="102">
        <f t="shared" si="33"/>
        <v>4130763.11</v>
      </c>
      <c r="D152" s="52">
        <f>D153+D156+D155+D154</f>
        <v>41307.629999999997</v>
      </c>
      <c r="E152" s="52">
        <f>E153+E156+E155+E154</f>
        <v>4089455.48</v>
      </c>
      <c r="F152" s="104">
        <f t="shared" si="32"/>
        <v>4130763.11</v>
      </c>
      <c r="G152" s="52">
        <f t="shared" si="30"/>
        <v>100</v>
      </c>
      <c r="H152" s="52">
        <f>H153+H156+H155+H154</f>
        <v>41307.629999999997</v>
      </c>
      <c r="I152" s="52">
        <f t="shared" si="31"/>
        <v>100</v>
      </c>
      <c r="J152" s="52">
        <f>J153+J156+J155+J154</f>
        <v>4089455.48</v>
      </c>
      <c r="K152" s="52">
        <f>J152/E152*100</f>
        <v>100</v>
      </c>
    </row>
    <row r="153" spans="1:11" ht="25.5" outlineLevel="7" x14ac:dyDescent="0.25">
      <c r="A153" s="41"/>
      <c r="B153" s="16" t="s">
        <v>164</v>
      </c>
      <c r="C153" s="101">
        <f t="shared" si="33"/>
        <v>168005</v>
      </c>
      <c r="D153" s="54">
        <v>0</v>
      </c>
      <c r="E153" s="54">
        <v>168005</v>
      </c>
      <c r="F153" s="103">
        <f t="shared" si="32"/>
        <v>168005</v>
      </c>
      <c r="G153" s="54">
        <f t="shared" si="30"/>
        <v>100</v>
      </c>
      <c r="H153" s="54">
        <v>0</v>
      </c>
      <c r="I153" s="54">
        <v>0</v>
      </c>
      <c r="J153" s="54">
        <v>168005</v>
      </c>
      <c r="K153" s="54">
        <f>J153/E153*100</f>
        <v>100</v>
      </c>
    </row>
    <row r="154" spans="1:11" ht="51" outlineLevel="7" x14ac:dyDescent="0.25">
      <c r="A154" s="41"/>
      <c r="B154" s="16" t="s">
        <v>165</v>
      </c>
      <c r="C154" s="101">
        <f t="shared" si="33"/>
        <v>3927788.18</v>
      </c>
      <c r="D154" s="54">
        <v>6337.7</v>
      </c>
      <c r="E154" s="54">
        <v>3921450.48</v>
      </c>
      <c r="F154" s="103">
        <f t="shared" si="32"/>
        <v>3927788.18</v>
      </c>
      <c r="G154" s="54">
        <f t="shared" si="30"/>
        <v>100</v>
      </c>
      <c r="H154" s="54">
        <v>6337.7</v>
      </c>
      <c r="I154" s="54">
        <f t="shared" si="31"/>
        <v>100</v>
      </c>
      <c r="J154" s="54">
        <v>3921450.48</v>
      </c>
      <c r="K154" s="54">
        <f>J154/E154*100</f>
        <v>100</v>
      </c>
    </row>
    <row r="155" spans="1:11" outlineLevel="7" x14ac:dyDescent="0.25">
      <c r="A155" s="41"/>
      <c r="B155" s="16" t="s">
        <v>101</v>
      </c>
      <c r="C155" s="101">
        <f t="shared" si="33"/>
        <v>33272.910000000003</v>
      </c>
      <c r="D155" s="54">
        <v>33272.910000000003</v>
      </c>
      <c r="E155" s="54">
        <v>0</v>
      </c>
      <c r="F155" s="103">
        <f t="shared" si="32"/>
        <v>33272.910000000003</v>
      </c>
      <c r="G155" s="54">
        <f t="shared" si="30"/>
        <v>100</v>
      </c>
      <c r="H155" s="54">
        <v>33272.910000000003</v>
      </c>
      <c r="I155" s="54">
        <f t="shared" si="31"/>
        <v>100</v>
      </c>
      <c r="J155" s="54">
        <v>0</v>
      </c>
      <c r="K155" s="54">
        <v>0</v>
      </c>
    </row>
    <row r="156" spans="1:11" ht="25.5" outlineLevel="6" x14ac:dyDescent="0.25">
      <c r="A156" s="41"/>
      <c r="B156" s="16" t="s">
        <v>166</v>
      </c>
      <c r="C156" s="101">
        <f t="shared" si="33"/>
        <v>1697.02</v>
      </c>
      <c r="D156" s="54">
        <v>1697.02</v>
      </c>
      <c r="E156" s="54">
        <v>0</v>
      </c>
      <c r="F156" s="103">
        <f t="shared" si="32"/>
        <v>1697.02</v>
      </c>
      <c r="G156" s="54">
        <f t="shared" si="30"/>
        <v>100</v>
      </c>
      <c r="H156" s="54">
        <v>1697.02</v>
      </c>
      <c r="I156" s="54">
        <f t="shared" si="31"/>
        <v>100</v>
      </c>
      <c r="J156" s="54">
        <v>0</v>
      </c>
      <c r="K156" s="54">
        <v>0</v>
      </c>
    </row>
    <row r="157" spans="1:11" ht="25.5" customHeight="1" outlineLevel="6" x14ac:dyDescent="0.25">
      <c r="A157" s="41"/>
      <c r="B157" s="15" t="s">
        <v>51</v>
      </c>
      <c r="C157" s="102">
        <f t="shared" si="33"/>
        <v>17292535.5</v>
      </c>
      <c r="D157" s="52">
        <f>D158+D159+D160+D161</f>
        <v>16292535.5</v>
      </c>
      <c r="E157" s="52">
        <f>E158+E159+E160+E161</f>
        <v>1000000</v>
      </c>
      <c r="F157" s="104">
        <f t="shared" si="32"/>
        <v>11616769.529999999</v>
      </c>
      <c r="G157" s="52">
        <f t="shared" ref="G157:G223" si="38">F157/C157*100</f>
        <v>67.177942355532522</v>
      </c>
      <c r="H157" s="52">
        <f>H158+H159+H160+H161</f>
        <v>10616769.529999999</v>
      </c>
      <c r="I157" s="52">
        <f t="shared" ref="I157:I223" si="39">H157/D157*100</f>
        <v>65.163396636453541</v>
      </c>
      <c r="J157" s="52">
        <f>J158+J159+J160+J161</f>
        <v>1000000</v>
      </c>
      <c r="K157" s="52">
        <f t="shared" ref="K157" si="40">J157/E157*100</f>
        <v>100</v>
      </c>
    </row>
    <row r="158" spans="1:11" ht="25.5" customHeight="1" outlineLevel="7" x14ac:dyDescent="0.25">
      <c r="A158" s="41"/>
      <c r="B158" s="16" t="s">
        <v>52</v>
      </c>
      <c r="C158" s="101">
        <f t="shared" si="33"/>
        <v>96000</v>
      </c>
      <c r="D158" s="54">
        <v>96000</v>
      </c>
      <c r="E158" s="54">
        <v>0</v>
      </c>
      <c r="F158" s="103">
        <f t="shared" si="32"/>
        <v>42314</v>
      </c>
      <c r="G158" s="54">
        <f t="shared" si="38"/>
        <v>44.077083333333334</v>
      </c>
      <c r="H158" s="54">
        <v>42314</v>
      </c>
      <c r="I158" s="54">
        <f t="shared" si="39"/>
        <v>44.077083333333334</v>
      </c>
      <c r="J158" s="54">
        <v>0</v>
      </c>
      <c r="K158" s="54">
        <v>0</v>
      </c>
    </row>
    <row r="159" spans="1:11" ht="26.25" customHeight="1" outlineLevel="6" x14ac:dyDescent="0.25">
      <c r="A159" s="41"/>
      <c r="B159" s="16" t="s">
        <v>53</v>
      </c>
      <c r="C159" s="101">
        <f t="shared" si="33"/>
        <v>16186434.49</v>
      </c>
      <c r="D159" s="54">
        <v>16186434.49</v>
      </c>
      <c r="E159" s="54">
        <v>0</v>
      </c>
      <c r="F159" s="103">
        <f t="shared" ref="F159:F223" si="41">H159+J159</f>
        <v>10564354.52</v>
      </c>
      <c r="G159" s="54">
        <f t="shared" si="38"/>
        <v>65.266717797095282</v>
      </c>
      <c r="H159" s="54">
        <v>10564354.52</v>
      </c>
      <c r="I159" s="54">
        <f t="shared" si="39"/>
        <v>65.266717797095282</v>
      </c>
      <c r="J159" s="54">
        <v>0</v>
      </c>
      <c r="K159" s="54">
        <v>0</v>
      </c>
    </row>
    <row r="160" spans="1:11" ht="39.75" customHeight="1" outlineLevel="6" x14ac:dyDescent="0.25">
      <c r="A160" s="41"/>
      <c r="B160" s="16" t="s">
        <v>167</v>
      </c>
      <c r="C160" s="101">
        <f t="shared" si="33"/>
        <v>1000000</v>
      </c>
      <c r="D160" s="54">
        <v>0</v>
      </c>
      <c r="E160" s="54">
        <v>1000000</v>
      </c>
      <c r="F160" s="54">
        <f t="shared" si="41"/>
        <v>1000000</v>
      </c>
      <c r="G160" s="54">
        <f t="shared" si="38"/>
        <v>100</v>
      </c>
      <c r="H160" s="54">
        <v>0</v>
      </c>
      <c r="I160" s="54">
        <v>0</v>
      </c>
      <c r="J160" s="54">
        <v>1000000</v>
      </c>
      <c r="K160" s="54">
        <f>J160/E160*100</f>
        <v>100</v>
      </c>
    </row>
    <row r="161" spans="1:11" ht="28.5" customHeight="1" outlineLevel="6" x14ac:dyDescent="0.25">
      <c r="A161" s="41"/>
      <c r="B161" s="16" t="s">
        <v>168</v>
      </c>
      <c r="C161" s="82">
        <f t="shared" si="33"/>
        <v>10101.01</v>
      </c>
      <c r="D161" s="54">
        <v>10101.01</v>
      </c>
      <c r="E161" s="54">
        <v>0</v>
      </c>
      <c r="F161" s="54">
        <f t="shared" si="41"/>
        <v>10101.01</v>
      </c>
      <c r="G161" s="54">
        <f t="shared" si="38"/>
        <v>100</v>
      </c>
      <c r="H161" s="54">
        <v>10101.01</v>
      </c>
      <c r="I161" s="54">
        <f t="shared" si="39"/>
        <v>100</v>
      </c>
      <c r="J161" s="54">
        <v>0</v>
      </c>
      <c r="K161" s="54"/>
    </row>
    <row r="162" spans="1:11" ht="27" customHeight="1" outlineLevel="6" x14ac:dyDescent="0.25">
      <c r="A162" s="41"/>
      <c r="B162" s="15" t="s">
        <v>54</v>
      </c>
      <c r="C162" s="83">
        <f t="shared" si="33"/>
        <v>7635171</v>
      </c>
      <c r="D162" s="52">
        <f>D163+D164</f>
        <v>7635171</v>
      </c>
      <c r="E162" s="52">
        <f t="shared" ref="E162:J162" si="42">E163+E164</f>
        <v>0</v>
      </c>
      <c r="F162" s="52">
        <f t="shared" si="41"/>
        <v>5380151.6399999997</v>
      </c>
      <c r="G162" s="52">
        <f t="shared" si="38"/>
        <v>70.465371895403521</v>
      </c>
      <c r="H162" s="52">
        <f>H163+H164</f>
        <v>5380151.6399999997</v>
      </c>
      <c r="I162" s="52">
        <f t="shared" si="39"/>
        <v>70.465371895403521</v>
      </c>
      <c r="J162" s="52">
        <f t="shared" si="42"/>
        <v>0</v>
      </c>
      <c r="K162" s="52">
        <v>0</v>
      </c>
    </row>
    <row r="163" spans="1:11" ht="24.75" customHeight="1" outlineLevel="7" x14ac:dyDescent="0.25">
      <c r="A163" s="41"/>
      <c r="B163" s="16" t="s">
        <v>139</v>
      </c>
      <c r="C163" s="84">
        <f t="shared" si="33"/>
        <v>6500</v>
      </c>
      <c r="D163" s="54">
        <v>6500</v>
      </c>
      <c r="E163" s="54">
        <v>0</v>
      </c>
      <c r="F163" s="54">
        <f t="shared" si="41"/>
        <v>0</v>
      </c>
      <c r="G163" s="54">
        <f t="shared" si="38"/>
        <v>0</v>
      </c>
      <c r="H163" s="54">
        <v>0</v>
      </c>
      <c r="I163" s="54">
        <f t="shared" si="39"/>
        <v>0</v>
      </c>
      <c r="J163" s="54">
        <v>0</v>
      </c>
      <c r="K163" s="54">
        <v>0</v>
      </c>
    </row>
    <row r="164" spans="1:11" ht="25.5" outlineLevel="7" x14ac:dyDescent="0.25">
      <c r="A164" s="41"/>
      <c r="B164" s="22" t="s">
        <v>140</v>
      </c>
      <c r="C164" s="85">
        <f t="shared" si="33"/>
        <v>7628671</v>
      </c>
      <c r="D164" s="69">
        <v>7628671</v>
      </c>
      <c r="E164" s="54">
        <v>0</v>
      </c>
      <c r="F164" s="54">
        <f t="shared" si="41"/>
        <v>5380151.6399999997</v>
      </c>
      <c r="G164" s="54">
        <f t="shared" si="38"/>
        <v>70.52541183123509</v>
      </c>
      <c r="H164" s="54">
        <v>5380151.6399999997</v>
      </c>
      <c r="I164" s="54">
        <f t="shared" si="39"/>
        <v>70.52541183123509</v>
      </c>
      <c r="J164" s="54">
        <v>0</v>
      </c>
      <c r="K164" s="54">
        <v>0</v>
      </c>
    </row>
    <row r="165" spans="1:11" ht="31.9" customHeight="1" outlineLevel="7" x14ac:dyDescent="0.25">
      <c r="A165" s="41"/>
      <c r="B165" s="25" t="s">
        <v>184</v>
      </c>
      <c r="C165" s="86">
        <f t="shared" si="33"/>
        <v>6223809.879999999</v>
      </c>
      <c r="D165" s="52">
        <f>D167+D166+D168+D169</f>
        <v>740838.1</v>
      </c>
      <c r="E165" s="52">
        <f>E167+E166+E168+E169</f>
        <v>5482971.7799999993</v>
      </c>
      <c r="F165" s="52">
        <f t="shared" si="41"/>
        <v>1885787.5</v>
      </c>
      <c r="G165" s="52">
        <f t="shared" si="38"/>
        <v>30.299567891042333</v>
      </c>
      <c r="H165" s="52">
        <f>H167+H166+H168+H169</f>
        <v>706375.9</v>
      </c>
      <c r="I165" s="54">
        <f t="shared" si="39"/>
        <v>95.348214407439372</v>
      </c>
      <c r="J165" s="52">
        <f>J167+J166+J168+J169</f>
        <v>1179411.6000000001</v>
      </c>
      <c r="K165" s="52">
        <f t="shared" ref="K165:K223" si="43">J165/E165*100</f>
        <v>21.510444469221767</v>
      </c>
    </row>
    <row r="166" spans="1:11" ht="28.5" customHeight="1" outlineLevel="7" x14ac:dyDescent="0.25">
      <c r="A166" s="41"/>
      <c r="B166" s="38" t="s">
        <v>169</v>
      </c>
      <c r="C166" s="85">
        <f t="shared" si="33"/>
        <v>2482971.7799999998</v>
      </c>
      <c r="D166" s="69">
        <v>0</v>
      </c>
      <c r="E166" s="54">
        <v>2482971.7799999998</v>
      </c>
      <c r="F166" s="54">
        <f t="shared" si="41"/>
        <v>1179411.6000000001</v>
      </c>
      <c r="G166" s="54">
        <f t="shared" si="38"/>
        <v>47.500000181234448</v>
      </c>
      <c r="H166" s="54">
        <v>0</v>
      </c>
      <c r="I166" s="54">
        <v>0</v>
      </c>
      <c r="J166" s="54">
        <v>1179411.6000000001</v>
      </c>
      <c r="K166" s="54">
        <f t="shared" si="43"/>
        <v>47.500000181234448</v>
      </c>
    </row>
    <row r="167" spans="1:11" ht="21" customHeight="1" outlineLevel="7" x14ac:dyDescent="0.25">
      <c r="A167" s="41"/>
      <c r="B167" s="26" t="s">
        <v>170</v>
      </c>
      <c r="C167" s="85">
        <f t="shared" si="33"/>
        <v>3000000</v>
      </c>
      <c r="D167" s="54">
        <v>0</v>
      </c>
      <c r="E167" s="54">
        <v>3000000</v>
      </c>
      <c r="F167" s="54">
        <f t="shared" si="41"/>
        <v>0</v>
      </c>
      <c r="G167" s="54">
        <f t="shared" si="38"/>
        <v>0</v>
      </c>
      <c r="H167" s="54">
        <v>0</v>
      </c>
      <c r="I167" s="54">
        <v>0</v>
      </c>
      <c r="J167" s="54">
        <v>0</v>
      </c>
      <c r="K167" s="54">
        <f t="shared" si="43"/>
        <v>0</v>
      </c>
    </row>
    <row r="168" spans="1:11" ht="27" customHeight="1" outlineLevel="7" x14ac:dyDescent="0.25">
      <c r="A168" s="41"/>
      <c r="B168" s="22" t="s">
        <v>171</v>
      </c>
      <c r="C168" s="85">
        <f t="shared" si="33"/>
        <v>25080.52</v>
      </c>
      <c r="D168" s="54">
        <v>25080.52</v>
      </c>
      <c r="E168" s="54">
        <f t="shared" ref="E168:J168" si="44">E169</f>
        <v>0</v>
      </c>
      <c r="F168" s="54">
        <f t="shared" si="41"/>
        <v>11913.26</v>
      </c>
      <c r="G168" s="54">
        <f t="shared" si="38"/>
        <v>47.500051833056098</v>
      </c>
      <c r="H168" s="54">
        <v>11913.26</v>
      </c>
      <c r="I168" s="54">
        <f t="shared" si="39"/>
        <v>47.500051833056098</v>
      </c>
      <c r="J168" s="54">
        <f t="shared" si="44"/>
        <v>0</v>
      </c>
      <c r="K168" s="54">
        <v>0</v>
      </c>
    </row>
    <row r="169" spans="1:11" ht="30" customHeight="1" outlineLevel="7" x14ac:dyDescent="0.25">
      <c r="A169" s="41"/>
      <c r="B169" s="27" t="s">
        <v>102</v>
      </c>
      <c r="C169" s="87">
        <f t="shared" si="33"/>
        <v>715757.58</v>
      </c>
      <c r="D169" s="70">
        <v>715757.58</v>
      </c>
      <c r="E169" s="70">
        <v>0</v>
      </c>
      <c r="F169" s="70">
        <f t="shared" si="41"/>
        <v>694462.64</v>
      </c>
      <c r="G169" s="70">
        <f t="shared" si="38"/>
        <v>97.024839052350671</v>
      </c>
      <c r="H169" s="70">
        <v>694462.64</v>
      </c>
      <c r="I169" s="70">
        <f t="shared" si="39"/>
        <v>97.024839052350671</v>
      </c>
      <c r="J169" s="70">
        <v>0</v>
      </c>
      <c r="K169" s="70">
        <v>0</v>
      </c>
    </row>
    <row r="170" spans="1:11" ht="28.5" customHeight="1" outlineLevel="7" x14ac:dyDescent="0.25">
      <c r="A170" s="41"/>
      <c r="B170" s="39" t="s">
        <v>103</v>
      </c>
      <c r="C170" s="86">
        <f>D170+E170</f>
        <v>403080</v>
      </c>
      <c r="D170" s="63">
        <f>D171+D172</f>
        <v>403080</v>
      </c>
      <c r="E170" s="63">
        <f>E171</f>
        <v>0</v>
      </c>
      <c r="F170" s="63">
        <f>H170+J170</f>
        <v>45080</v>
      </c>
      <c r="G170" s="70">
        <f t="shared" si="38"/>
        <v>11.183884092487844</v>
      </c>
      <c r="H170" s="63">
        <f>H171+H172</f>
        <v>45080</v>
      </c>
      <c r="I170" s="70">
        <f t="shared" si="39"/>
        <v>11.183884092487844</v>
      </c>
      <c r="J170" s="63">
        <f>J171</f>
        <v>0</v>
      </c>
      <c r="K170" s="70">
        <v>0</v>
      </c>
    </row>
    <row r="171" spans="1:11" ht="29.25" customHeight="1" outlineLevel="7" x14ac:dyDescent="0.25">
      <c r="A171" s="41"/>
      <c r="B171" s="38" t="s">
        <v>104</v>
      </c>
      <c r="C171" s="87">
        <f>D171+E171</f>
        <v>45080</v>
      </c>
      <c r="D171" s="75">
        <v>45080</v>
      </c>
      <c r="E171" s="75">
        <v>0</v>
      </c>
      <c r="F171" s="75">
        <f>H171+J171</f>
        <v>45080</v>
      </c>
      <c r="G171" s="70">
        <f t="shared" si="38"/>
        <v>100</v>
      </c>
      <c r="H171" s="75">
        <v>45080</v>
      </c>
      <c r="I171" s="70">
        <f t="shared" si="39"/>
        <v>100</v>
      </c>
      <c r="J171" s="75">
        <v>0</v>
      </c>
      <c r="K171" s="70">
        <v>0</v>
      </c>
    </row>
    <row r="172" spans="1:11" ht="29.25" customHeight="1" outlineLevel="7" x14ac:dyDescent="0.25">
      <c r="A172" s="41"/>
      <c r="B172" s="38" t="s">
        <v>222</v>
      </c>
      <c r="C172" s="87">
        <f>D172+E172</f>
        <v>358000</v>
      </c>
      <c r="D172" s="75">
        <v>358000</v>
      </c>
      <c r="E172" s="75">
        <v>0</v>
      </c>
      <c r="F172" s="75">
        <f>H172+J172</f>
        <v>0</v>
      </c>
      <c r="G172" s="75">
        <f t="shared" si="38"/>
        <v>0</v>
      </c>
      <c r="H172" s="75">
        <v>0</v>
      </c>
      <c r="I172" s="100">
        <f t="shared" si="39"/>
        <v>0</v>
      </c>
      <c r="J172" s="75">
        <v>0</v>
      </c>
      <c r="K172" s="70">
        <v>0</v>
      </c>
    </row>
    <row r="173" spans="1:11" ht="27.75" customHeight="1" outlineLevel="7" x14ac:dyDescent="0.25">
      <c r="A173" s="41"/>
      <c r="B173" s="39" t="s">
        <v>105</v>
      </c>
      <c r="C173" s="86">
        <f>D173+E173</f>
        <v>32614888.079999998</v>
      </c>
      <c r="D173" s="63">
        <f>D174+D175</f>
        <v>326148.88</v>
      </c>
      <c r="E173" s="63">
        <f>E174+E175</f>
        <v>32288739.199999999</v>
      </c>
      <c r="F173" s="63">
        <f>H173+J173</f>
        <v>8749472.6300000008</v>
      </c>
      <c r="G173" s="63">
        <f t="shared" si="38"/>
        <v>26.82662165983432</v>
      </c>
      <c r="H173" s="63">
        <f>H174+H175</f>
        <v>14117.74</v>
      </c>
      <c r="I173" s="88">
        <f t="shared" si="39"/>
        <v>4.3286182678290972</v>
      </c>
      <c r="J173" s="63">
        <f>J174+J175</f>
        <v>8735354.8900000006</v>
      </c>
      <c r="K173" s="70">
        <f>J173/E173*100</f>
        <v>27.053874218786472</v>
      </c>
    </row>
    <row r="174" spans="1:11" ht="54.75" customHeight="1" outlineLevel="7" x14ac:dyDescent="0.25">
      <c r="A174" s="41"/>
      <c r="B174" s="38" t="s">
        <v>173</v>
      </c>
      <c r="C174" s="87">
        <f t="shared" si="33"/>
        <v>32340923.02</v>
      </c>
      <c r="D174" s="89">
        <v>52183.82</v>
      </c>
      <c r="E174" s="89">
        <v>32288739.199999999</v>
      </c>
      <c r="F174" s="74">
        <f t="shared" si="41"/>
        <v>8749472.6300000008</v>
      </c>
      <c r="G174" s="63">
        <f t="shared" si="38"/>
        <v>27.053874203247773</v>
      </c>
      <c r="H174" s="89">
        <v>14117.74</v>
      </c>
      <c r="I174" s="88">
        <f t="shared" si="39"/>
        <v>27.053864588679023</v>
      </c>
      <c r="J174" s="89">
        <v>8735354.8900000006</v>
      </c>
      <c r="K174" s="70">
        <f>J174/E174*100</f>
        <v>27.053874218786472</v>
      </c>
    </row>
    <row r="175" spans="1:11" ht="41.25" customHeight="1" outlineLevel="7" x14ac:dyDescent="0.25">
      <c r="A175" s="42"/>
      <c r="B175" s="38" t="s">
        <v>172</v>
      </c>
      <c r="C175" s="85">
        <f t="shared" ref="C175:C223" si="45">D175+E175</f>
        <v>273965.06</v>
      </c>
      <c r="D175" s="75">
        <v>273965.06</v>
      </c>
      <c r="E175" s="75">
        <v>0</v>
      </c>
      <c r="F175" s="75">
        <f t="shared" si="41"/>
        <v>0</v>
      </c>
      <c r="G175" s="75">
        <f t="shared" si="38"/>
        <v>0</v>
      </c>
      <c r="H175" s="75">
        <v>0</v>
      </c>
      <c r="I175" s="92">
        <f t="shared" si="39"/>
        <v>0</v>
      </c>
      <c r="J175" s="75">
        <v>0</v>
      </c>
      <c r="K175" s="75">
        <v>0</v>
      </c>
    </row>
    <row r="176" spans="1:11" s="113" customFormat="1" ht="27.75" customHeight="1" outlineLevel="7" x14ac:dyDescent="0.25">
      <c r="A176" s="107">
        <v>12</v>
      </c>
      <c r="B176" s="118" t="s">
        <v>55</v>
      </c>
      <c r="C176" s="109">
        <f t="shared" si="45"/>
        <v>2654000</v>
      </c>
      <c r="D176" s="119">
        <f>D177</f>
        <v>2654000</v>
      </c>
      <c r="E176" s="119">
        <f t="shared" ref="E176:J176" si="46">E177</f>
        <v>0</v>
      </c>
      <c r="F176" s="119">
        <f t="shared" si="41"/>
        <v>2378544.4</v>
      </c>
      <c r="G176" s="119">
        <f t="shared" si="38"/>
        <v>89.621115297663906</v>
      </c>
      <c r="H176" s="119">
        <f t="shared" si="46"/>
        <v>2378544.4</v>
      </c>
      <c r="I176" s="119">
        <f t="shared" si="39"/>
        <v>89.621115297663906</v>
      </c>
      <c r="J176" s="119">
        <f t="shared" si="46"/>
        <v>0</v>
      </c>
      <c r="K176" s="110">
        <v>0</v>
      </c>
    </row>
    <row r="177" spans="1:11" ht="24" customHeight="1" outlineLevel="7" x14ac:dyDescent="0.25">
      <c r="A177" s="41"/>
      <c r="B177" s="17" t="s">
        <v>56</v>
      </c>
      <c r="C177" s="90">
        <f t="shared" si="45"/>
        <v>2654000</v>
      </c>
      <c r="D177" s="52">
        <f>D178+D179</f>
        <v>2654000</v>
      </c>
      <c r="E177" s="52">
        <f t="shared" ref="E177" si="47">E178</f>
        <v>0</v>
      </c>
      <c r="F177" s="52">
        <f t="shared" si="41"/>
        <v>2378544.4</v>
      </c>
      <c r="G177" s="52">
        <f t="shared" si="38"/>
        <v>89.621115297663906</v>
      </c>
      <c r="H177" s="52">
        <f>H178+H179</f>
        <v>2378544.4</v>
      </c>
      <c r="I177" s="52">
        <f t="shared" si="39"/>
        <v>89.621115297663906</v>
      </c>
      <c r="J177" s="52">
        <f t="shared" ref="J177" si="48">J178</f>
        <v>0</v>
      </c>
      <c r="K177" s="52">
        <v>0</v>
      </c>
    </row>
    <row r="178" spans="1:11" ht="21" customHeight="1" outlineLevel="7" x14ac:dyDescent="0.25">
      <c r="A178" s="42"/>
      <c r="B178" s="22" t="s">
        <v>57</v>
      </c>
      <c r="C178" s="85">
        <f t="shared" si="45"/>
        <v>2000000</v>
      </c>
      <c r="D178" s="54">
        <v>2000000</v>
      </c>
      <c r="E178" s="54">
        <v>0</v>
      </c>
      <c r="F178" s="54">
        <f t="shared" si="41"/>
        <v>2000000</v>
      </c>
      <c r="G178" s="54">
        <f t="shared" si="38"/>
        <v>100</v>
      </c>
      <c r="H178" s="54">
        <v>2000000</v>
      </c>
      <c r="I178" s="54">
        <f t="shared" si="39"/>
        <v>100</v>
      </c>
      <c r="J178" s="54">
        <v>0</v>
      </c>
      <c r="K178" s="54">
        <v>0</v>
      </c>
    </row>
    <row r="179" spans="1:11" ht="29.25" customHeight="1" outlineLevel="7" x14ac:dyDescent="0.25">
      <c r="A179" s="41"/>
      <c r="B179" s="22" t="s">
        <v>215</v>
      </c>
      <c r="C179" s="85">
        <f t="shared" si="45"/>
        <v>654000</v>
      </c>
      <c r="D179" s="54">
        <v>654000</v>
      </c>
      <c r="E179" s="54">
        <v>0</v>
      </c>
      <c r="F179" s="54">
        <f t="shared" si="41"/>
        <v>378544.4</v>
      </c>
      <c r="G179" s="54">
        <f t="shared" si="38"/>
        <v>57.881406727828754</v>
      </c>
      <c r="H179" s="54">
        <v>378544.4</v>
      </c>
      <c r="I179" s="54">
        <f t="shared" si="39"/>
        <v>57.881406727828754</v>
      </c>
      <c r="J179" s="54">
        <v>0</v>
      </c>
      <c r="K179" s="54">
        <v>0</v>
      </c>
    </row>
    <row r="180" spans="1:11" s="113" customFormat="1" ht="28.5" customHeight="1" outlineLevel="7" x14ac:dyDescent="0.25">
      <c r="A180" s="107"/>
      <c r="B180" s="117" t="s">
        <v>58</v>
      </c>
      <c r="C180" s="109">
        <f t="shared" si="45"/>
        <v>3402039.33</v>
      </c>
      <c r="D180" s="116">
        <f>D181+D186+D188</f>
        <v>1939108.73</v>
      </c>
      <c r="E180" s="116">
        <f>E181+E186+E188</f>
        <v>1462930.6</v>
      </c>
      <c r="F180" s="116">
        <f t="shared" si="41"/>
        <v>3285235.52</v>
      </c>
      <c r="G180" s="116">
        <f t="shared" si="38"/>
        <v>96.566653155065083</v>
      </c>
      <c r="H180" s="116">
        <f>H181+H186+H188</f>
        <v>1939108.72</v>
      </c>
      <c r="I180" s="116">
        <f t="shared" si="39"/>
        <v>99.999999484299167</v>
      </c>
      <c r="J180" s="116">
        <f>J181+J186+J188</f>
        <v>1346126.8</v>
      </c>
      <c r="K180" s="116">
        <f t="shared" si="43"/>
        <v>92.015766161429667</v>
      </c>
    </row>
    <row r="181" spans="1:11" ht="27.75" customHeight="1" outlineLevel="7" x14ac:dyDescent="0.25">
      <c r="A181" s="41"/>
      <c r="B181" s="15" t="s">
        <v>59</v>
      </c>
      <c r="C181" s="90">
        <f t="shared" si="45"/>
        <v>2376512.0499999998</v>
      </c>
      <c r="D181" s="52">
        <f>D182+D183+D184+D185</f>
        <v>913581.45</v>
      </c>
      <c r="E181" s="52">
        <f t="shared" ref="E181" si="49">E182+E183+E184+E185</f>
        <v>1462930.6</v>
      </c>
      <c r="F181" s="52">
        <f t="shared" si="41"/>
        <v>2259708.2400000002</v>
      </c>
      <c r="G181" s="52">
        <f t="shared" si="38"/>
        <v>95.085073942713677</v>
      </c>
      <c r="H181" s="52">
        <f>H182+H183+H184+H185</f>
        <v>913581.44</v>
      </c>
      <c r="I181" s="52">
        <f t="shared" si="39"/>
        <v>99.999998905406855</v>
      </c>
      <c r="J181" s="52">
        <f>J182+J183+J184+J185</f>
        <v>1346126.8</v>
      </c>
      <c r="K181" s="52">
        <f t="shared" si="43"/>
        <v>92.015766161429667</v>
      </c>
    </row>
    <row r="182" spans="1:11" ht="17.25" customHeight="1" outlineLevel="7" x14ac:dyDescent="0.25">
      <c r="A182" s="41"/>
      <c r="B182" s="16" t="s">
        <v>60</v>
      </c>
      <c r="C182" s="85">
        <f t="shared" si="45"/>
        <v>823394.36</v>
      </c>
      <c r="D182" s="54">
        <v>823394.36</v>
      </c>
      <c r="E182" s="54">
        <v>0</v>
      </c>
      <c r="F182" s="54">
        <f t="shared" si="41"/>
        <v>823394.35</v>
      </c>
      <c r="G182" s="54">
        <f t="shared" si="38"/>
        <v>99.999998785515118</v>
      </c>
      <c r="H182" s="54">
        <v>823394.35</v>
      </c>
      <c r="I182" s="54">
        <f t="shared" si="39"/>
        <v>99.999998785515118</v>
      </c>
      <c r="J182" s="54">
        <v>0</v>
      </c>
      <c r="K182" s="54">
        <v>0</v>
      </c>
    </row>
    <row r="183" spans="1:11" ht="25.5" outlineLevel="7" x14ac:dyDescent="0.25">
      <c r="A183" s="41"/>
      <c r="B183" s="16" t="s">
        <v>61</v>
      </c>
      <c r="C183" s="85">
        <f t="shared" si="45"/>
        <v>90187.09</v>
      </c>
      <c r="D183" s="54">
        <v>90187.09</v>
      </c>
      <c r="E183" s="54">
        <v>0</v>
      </c>
      <c r="F183" s="54">
        <f t="shared" si="41"/>
        <v>90187.09</v>
      </c>
      <c r="G183" s="54">
        <f t="shared" si="38"/>
        <v>100</v>
      </c>
      <c r="H183" s="54">
        <v>90187.09</v>
      </c>
      <c r="I183" s="54">
        <f t="shared" si="39"/>
        <v>100</v>
      </c>
      <c r="J183" s="54">
        <v>0</v>
      </c>
      <c r="K183" s="54">
        <v>0</v>
      </c>
    </row>
    <row r="184" spans="1:11" ht="17.25" customHeight="1" outlineLevel="7" x14ac:dyDescent="0.25">
      <c r="A184" s="41"/>
      <c r="B184" s="16" t="s">
        <v>62</v>
      </c>
      <c r="C184" s="85">
        <f t="shared" si="45"/>
        <v>0</v>
      </c>
      <c r="D184" s="54">
        <v>0</v>
      </c>
      <c r="E184" s="54">
        <v>0</v>
      </c>
      <c r="F184" s="54">
        <f t="shared" si="41"/>
        <v>0</v>
      </c>
      <c r="G184" s="54">
        <v>0</v>
      </c>
      <c r="H184" s="54">
        <v>0</v>
      </c>
      <c r="I184" s="54">
        <v>0</v>
      </c>
      <c r="J184" s="54">
        <v>0</v>
      </c>
      <c r="K184" s="54">
        <v>0</v>
      </c>
    </row>
    <row r="185" spans="1:11" ht="60" customHeight="1" outlineLevel="7" x14ac:dyDescent="0.25">
      <c r="A185" s="41"/>
      <c r="B185" s="16" t="s">
        <v>185</v>
      </c>
      <c r="C185" s="85">
        <f t="shared" si="45"/>
        <v>1462930.6</v>
      </c>
      <c r="D185" s="54">
        <v>0</v>
      </c>
      <c r="E185" s="54">
        <v>1462930.6</v>
      </c>
      <c r="F185" s="54">
        <f t="shared" si="41"/>
        <v>1346126.8</v>
      </c>
      <c r="G185" s="54">
        <f t="shared" si="38"/>
        <v>92.015766161429667</v>
      </c>
      <c r="H185" s="54">
        <v>0</v>
      </c>
      <c r="I185" s="54">
        <v>0</v>
      </c>
      <c r="J185" s="54">
        <v>1346126.8</v>
      </c>
      <c r="K185" s="54">
        <f t="shared" si="43"/>
        <v>92.015766161429667</v>
      </c>
    </row>
    <row r="186" spans="1:11" ht="25.5" outlineLevel="1" x14ac:dyDescent="0.25">
      <c r="A186" s="41"/>
      <c r="B186" s="15" t="s">
        <v>63</v>
      </c>
      <c r="C186" s="90">
        <f t="shared" si="45"/>
        <v>1025527.28</v>
      </c>
      <c r="D186" s="52">
        <f>D187</f>
        <v>1025527.28</v>
      </c>
      <c r="E186" s="52">
        <f t="shared" ref="E186" si="50">E187</f>
        <v>0</v>
      </c>
      <c r="F186" s="52">
        <f t="shared" si="41"/>
        <v>1025527.28</v>
      </c>
      <c r="G186" s="52">
        <f t="shared" si="38"/>
        <v>100</v>
      </c>
      <c r="H186" s="52">
        <f>H187</f>
        <v>1025527.28</v>
      </c>
      <c r="I186" s="52">
        <f t="shared" si="39"/>
        <v>100</v>
      </c>
      <c r="J186" s="52">
        <f>J187</f>
        <v>0</v>
      </c>
      <c r="K186" s="52">
        <v>0</v>
      </c>
    </row>
    <row r="187" spans="1:11" ht="15.75" customHeight="1" outlineLevel="2" x14ac:dyDescent="0.25">
      <c r="A187" s="41"/>
      <c r="B187" s="16" t="s">
        <v>64</v>
      </c>
      <c r="C187" s="85">
        <f t="shared" si="45"/>
        <v>1025527.28</v>
      </c>
      <c r="D187" s="54">
        <v>1025527.28</v>
      </c>
      <c r="E187" s="54">
        <v>0</v>
      </c>
      <c r="F187" s="54">
        <f t="shared" si="41"/>
        <v>1025527.28</v>
      </c>
      <c r="G187" s="54">
        <f t="shared" si="38"/>
        <v>100</v>
      </c>
      <c r="H187" s="54">
        <v>1025527.28</v>
      </c>
      <c r="I187" s="54">
        <f t="shared" si="39"/>
        <v>100</v>
      </c>
      <c r="J187" s="54">
        <v>0</v>
      </c>
      <c r="K187" s="54">
        <v>0</v>
      </c>
    </row>
    <row r="188" spans="1:11" ht="27.75" customHeight="1" outlineLevel="2" x14ac:dyDescent="0.25">
      <c r="A188" s="41"/>
      <c r="B188" s="15" t="s">
        <v>186</v>
      </c>
      <c r="C188" s="90">
        <f t="shared" si="45"/>
        <v>0</v>
      </c>
      <c r="D188" s="52">
        <f>D189</f>
        <v>0</v>
      </c>
      <c r="E188" s="52">
        <f>E189</f>
        <v>0</v>
      </c>
      <c r="F188" s="52">
        <f t="shared" si="41"/>
        <v>0</v>
      </c>
      <c r="G188" s="52">
        <v>0</v>
      </c>
      <c r="H188" s="52">
        <f>H189</f>
        <v>0</v>
      </c>
      <c r="I188" s="52">
        <v>0</v>
      </c>
      <c r="J188" s="52">
        <f>J189</f>
        <v>0</v>
      </c>
      <c r="K188" s="52">
        <v>0</v>
      </c>
    </row>
    <row r="189" spans="1:11" ht="27" customHeight="1" outlineLevel="2" x14ac:dyDescent="0.25">
      <c r="A189" s="42"/>
      <c r="B189" s="16" t="s">
        <v>187</v>
      </c>
      <c r="C189" s="85">
        <f t="shared" si="45"/>
        <v>0</v>
      </c>
      <c r="D189" s="54">
        <v>0</v>
      </c>
      <c r="E189" s="54">
        <v>0</v>
      </c>
      <c r="F189" s="54">
        <f t="shared" si="41"/>
        <v>0</v>
      </c>
      <c r="G189" s="54">
        <v>0</v>
      </c>
      <c r="H189" s="54">
        <v>0</v>
      </c>
      <c r="I189" s="54">
        <v>0</v>
      </c>
      <c r="J189" s="54">
        <v>0</v>
      </c>
      <c r="K189" s="54">
        <v>0</v>
      </c>
    </row>
    <row r="190" spans="1:11" s="113" customFormat="1" ht="35.450000000000003" customHeight="1" outlineLevel="3" x14ac:dyDescent="0.25">
      <c r="A190" s="107">
        <v>13</v>
      </c>
      <c r="B190" s="117" t="s">
        <v>204</v>
      </c>
      <c r="C190" s="109">
        <f t="shared" si="45"/>
        <v>465608.46</v>
      </c>
      <c r="D190" s="116">
        <f>D191</f>
        <v>4656.08</v>
      </c>
      <c r="E190" s="116">
        <f t="shared" ref="E190:J190" si="51">E191</f>
        <v>460952.38</v>
      </c>
      <c r="F190" s="116">
        <f t="shared" si="41"/>
        <v>465608.46</v>
      </c>
      <c r="G190" s="116">
        <f t="shared" si="38"/>
        <v>100</v>
      </c>
      <c r="H190" s="116">
        <f t="shared" si="51"/>
        <v>4656.08</v>
      </c>
      <c r="I190" s="116">
        <f t="shared" si="39"/>
        <v>100</v>
      </c>
      <c r="J190" s="116">
        <f t="shared" si="51"/>
        <v>460952.38</v>
      </c>
      <c r="K190" s="116">
        <f t="shared" si="43"/>
        <v>100</v>
      </c>
    </row>
    <row r="191" spans="1:11" ht="53.25" customHeight="1" outlineLevel="4" x14ac:dyDescent="0.25">
      <c r="A191" s="41"/>
      <c r="B191" s="15" t="s">
        <v>65</v>
      </c>
      <c r="C191" s="90">
        <f t="shared" si="45"/>
        <v>465608.46</v>
      </c>
      <c r="D191" s="52">
        <f>D192</f>
        <v>4656.08</v>
      </c>
      <c r="E191" s="52">
        <f t="shared" ref="E191" si="52">E192</f>
        <v>460952.38</v>
      </c>
      <c r="F191" s="52">
        <f t="shared" si="41"/>
        <v>465608.46</v>
      </c>
      <c r="G191" s="52">
        <f t="shared" si="38"/>
        <v>100</v>
      </c>
      <c r="H191" s="52">
        <f t="shared" ref="H191:J191" si="53">H192</f>
        <v>4656.08</v>
      </c>
      <c r="I191" s="52">
        <f t="shared" si="39"/>
        <v>100</v>
      </c>
      <c r="J191" s="52">
        <f t="shared" si="53"/>
        <v>460952.38</v>
      </c>
      <c r="K191" s="52">
        <f t="shared" si="43"/>
        <v>100</v>
      </c>
    </row>
    <row r="192" spans="1:11" ht="51" customHeight="1" outlineLevel="5" x14ac:dyDescent="0.25">
      <c r="A192" s="42"/>
      <c r="B192" s="16" t="s">
        <v>224</v>
      </c>
      <c r="C192" s="85">
        <f t="shared" si="45"/>
        <v>465608.46</v>
      </c>
      <c r="D192" s="54">
        <v>4656.08</v>
      </c>
      <c r="E192" s="54">
        <v>460952.38</v>
      </c>
      <c r="F192" s="54">
        <f t="shared" si="41"/>
        <v>465608.46</v>
      </c>
      <c r="G192" s="54">
        <f t="shared" si="38"/>
        <v>100</v>
      </c>
      <c r="H192" s="54">
        <v>4656.08</v>
      </c>
      <c r="I192" s="54">
        <f t="shared" si="39"/>
        <v>100</v>
      </c>
      <c r="J192" s="54">
        <v>460952.38</v>
      </c>
      <c r="K192" s="54">
        <f t="shared" si="43"/>
        <v>100</v>
      </c>
    </row>
    <row r="193" spans="1:11" s="113" customFormat="1" ht="36" customHeight="1" outlineLevel="6" x14ac:dyDescent="0.25">
      <c r="A193" s="107">
        <v>14</v>
      </c>
      <c r="B193" s="117" t="s">
        <v>200</v>
      </c>
      <c r="C193" s="109">
        <f t="shared" si="45"/>
        <v>4369550</v>
      </c>
      <c r="D193" s="116">
        <f>D194+D205+D203</f>
        <v>1953554</v>
      </c>
      <c r="E193" s="116">
        <f>E194+E205+E203</f>
        <v>2415996</v>
      </c>
      <c r="F193" s="116">
        <f t="shared" si="41"/>
        <v>3943121.09</v>
      </c>
      <c r="G193" s="116">
        <f t="shared" si="38"/>
        <v>90.240896430982588</v>
      </c>
      <c r="H193" s="116">
        <f>H194+H205+H203</f>
        <v>1549831.73</v>
      </c>
      <c r="I193" s="116">
        <f t="shared" si="39"/>
        <v>79.333959030566859</v>
      </c>
      <c r="J193" s="116">
        <f>J194+J205+J203</f>
        <v>2393289.36</v>
      </c>
      <c r="K193" s="54">
        <f t="shared" si="43"/>
        <v>99.060154073102765</v>
      </c>
    </row>
    <row r="194" spans="1:11" ht="27" customHeight="1" outlineLevel="3" x14ac:dyDescent="0.25">
      <c r="A194" s="41"/>
      <c r="B194" s="28" t="s">
        <v>107</v>
      </c>
      <c r="C194" s="90">
        <f t="shared" si="45"/>
        <v>1032690</v>
      </c>
      <c r="D194" s="52">
        <f>D195+D196+D197+D198+D199+D200+D201+D202</f>
        <v>1032690</v>
      </c>
      <c r="E194" s="52">
        <f>E195+E196+E197+E198+E199+E200+E201+E202</f>
        <v>0</v>
      </c>
      <c r="F194" s="52">
        <f t="shared" si="41"/>
        <v>637681</v>
      </c>
      <c r="G194" s="52">
        <f t="shared" si="38"/>
        <v>61.749508565009826</v>
      </c>
      <c r="H194" s="52">
        <f>H195+H196+H197+H198+H199+H200+H201+H202</f>
        <v>637681</v>
      </c>
      <c r="I194" s="52">
        <f t="shared" si="39"/>
        <v>61.749508565009826</v>
      </c>
      <c r="J194" s="52">
        <f>J195+J196+J197+J198+J199+J200+J201+J202</f>
        <v>0</v>
      </c>
      <c r="K194" s="52">
        <v>0</v>
      </c>
    </row>
    <row r="195" spans="1:11" ht="55.5" customHeight="1" outlineLevel="3" x14ac:dyDescent="0.25">
      <c r="A195" s="41"/>
      <c r="B195" s="38" t="s">
        <v>106</v>
      </c>
      <c r="C195" s="85">
        <f t="shared" si="45"/>
        <v>420000</v>
      </c>
      <c r="D195" s="70">
        <v>420000</v>
      </c>
      <c r="E195" s="70">
        <v>0</v>
      </c>
      <c r="F195" s="54">
        <f t="shared" si="41"/>
        <v>292200</v>
      </c>
      <c r="G195" s="70">
        <f t="shared" si="38"/>
        <v>69.571428571428569</v>
      </c>
      <c r="H195" s="70">
        <v>292200</v>
      </c>
      <c r="I195" s="70">
        <f t="shared" si="39"/>
        <v>69.571428571428569</v>
      </c>
      <c r="J195" s="70">
        <v>0</v>
      </c>
      <c r="K195" s="54">
        <v>0</v>
      </c>
    </row>
    <row r="196" spans="1:11" ht="24.75" customHeight="1" outlineLevel="3" x14ac:dyDescent="0.25">
      <c r="A196" s="41"/>
      <c r="B196" s="38" t="s">
        <v>108</v>
      </c>
      <c r="C196" s="85">
        <f t="shared" si="45"/>
        <v>68690</v>
      </c>
      <c r="D196" s="75">
        <v>68690</v>
      </c>
      <c r="E196" s="75">
        <v>0</v>
      </c>
      <c r="F196" s="54">
        <f t="shared" si="41"/>
        <v>68070</v>
      </c>
      <c r="G196" s="70">
        <f t="shared" si="38"/>
        <v>99.097394089387109</v>
      </c>
      <c r="H196" s="75">
        <v>68070</v>
      </c>
      <c r="I196" s="70">
        <f t="shared" si="39"/>
        <v>99.097394089387109</v>
      </c>
      <c r="J196" s="75">
        <v>0</v>
      </c>
      <c r="K196" s="54">
        <v>0</v>
      </c>
    </row>
    <row r="197" spans="1:11" ht="21" customHeight="1" outlineLevel="3" x14ac:dyDescent="0.25">
      <c r="A197" s="41"/>
      <c r="B197" s="38" t="s">
        <v>109</v>
      </c>
      <c r="C197" s="85">
        <f t="shared" si="45"/>
        <v>34000</v>
      </c>
      <c r="D197" s="75">
        <v>34000</v>
      </c>
      <c r="E197" s="75">
        <v>0</v>
      </c>
      <c r="F197" s="54">
        <f t="shared" si="41"/>
        <v>0</v>
      </c>
      <c r="G197" s="70">
        <f t="shared" si="38"/>
        <v>0</v>
      </c>
      <c r="H197" s="75">
        <v>0</v>
      </c>
      <c r="I197" s="70">
        <f t="shared" si="39"/>
        <v>0</v>
      </c>
      <c r="J197" s="75">
        <v>0</v>
      </c>
      <c r="K197" s="54">
        <v>0</v>
      </c>
    </row>
    <row r="198" spans="1:11" ht="27.75" customHeight="1" outlineLevel="3" x14ac:dyDescent="0.25">
      <c r="A198" s="41"/>
      <c r="B198" s="38" t="s">
        <v>188</v>
      </c>
      <c r="C198" s="85">
        <f t="shared" si="45"/>
        <v>280000</v>
      </c>
      <c r="D198" s="75">
        <v>280000</v>
      </c>
      <c r="E198" s="75">
        <v>0</v>
      </c>
      <c r="F198" s="54">
        <f t="shared" si="41"/>
        <v>200000</v>
      </c>
      <c r="G198" s="70">
        <f t="shared" si="38"/>
        <v>71.428571428571431</v>
      </c>
      <c r="H198" s="75">
        <v>200000</v>
      </c>
      <c r="I198" s="70">
        <f t="shared" si="39"/>
        <v>71.428571428571431</v>
      </c>
      <c r="J198" s="75">
        <v>0</v>
      </c>
      <c r="K198" s="54">
        <v>0</v>
      </c>
    </row>
    <row r="199" spans="1:11" ht="19.5" customHeight="1" outlineLevel="3" x14ac:dyDescent="0.25">
      <c r="A199" s="41"/>
      <c r="B199" s="38" t="s">
        <v>110</v>
      </c>
      <c r="C199" s="85">
        <f t="shared" si="45"/>
        <v>100000</v>
      </c>
      <c r="D199" s="75">
        <v>100000</v>
      </c>
      <c r="E199" s="75">
        <v>0</v>
      </c>
      <c r="F199" s="54">
        <f t="shared" si="41"/>
        <v>0</v>
      </c>
      <c r="G199" s="70">
        <f t="shared" si="38"/>
        <v>0</v>
      </c>
      <c r="H199" s="75">
        <v>0</v>
      </c>
      <c r="I199" s="70">
        <f t="shared" si="39"/>
        <v>0</v>
      </c>
      <c r="J199" s="75">
        <v>0</v>
      </c>
      <c r="K199" s="54">
        <v>0</v>
      </c>
    </row>
    <row r="200" spans="1:11" ht="27.75" customHeight="1" outlineLevel="3" x14ac:dyDescent="0.25">
      <c r="A200" s="41"/>
      <c r="B200" s="38" t="s">
        <v>189</v>
      </c>
      <c r="C200" s="85">
        <f t="shared" si="45"/>
        <v>20000</v>
      </c>
      <c r="D200" s="75">
        <v>20000</v>
      </c>
      <c r="E200" s="75">
        <v>0</v>
      </c>
      <c r="F200" s="54">
        <f t="shared" si="41"/>
        <v>19800</v>
      </c>
      <c r="G200" s="70">
        <f t="shared" si="38"/>
        <v>99</v>
      </c>
      <c r="H200" s="75">
        <v>19800</v>
      </c>
      <c r="I200" s="70">
        <f t="shared" si="39"/>
        <v>99</v>
      </c>
      <c r="J200" s="75">
        <v>0</v>
      </c>
      <c r="K200" s="54">
        <v>0</v>
      </c>
    </row>
    <row r="201" spans="1:11" ht="19.5" customHeight="1" outlineLevel="3" x14ac:dyDescent="0.25">
      <c r="A201" s="41"/>
      <c r="B201" s="38" t="s">
        <v>190</v>
      </c>
      <c r="C201" s="85">
        <f t="shared" si="45"/>
        <v>35000</v>
      </c>
      <c r="D201" s="75">
        <v>35000</v>
      </c>
      <c r="E201" s="75">
        <v>0</v>
      </c>
      <c r="F201" s="54">
        <f t="shared" si="41"/>
        <v>27800</v>
      </c>
      <c r="G201" s="70">
        <f t="shared" si="38"/>
        <v>79.428571428571431</v>
      </c>
      <c r="H201" s="75">
        <v>27800</v>
      </c>
      <c r="I201" s="70">
        <f t="shared" si="39"/>
        <v>79.428571428571431</v>
      </c>
      <c r="J201" s="75">
        <v>0</v>
      </c>
      <c r="K201" s="54">
        <v>0</v>
      </c>
    </row>
    <row r="202" spans="1:11" ht="26.25" customHeight="1" outlineLevel="3" x14ac:dyDescent="0.25">
      <c r="A202" s="41"/>
      <c r="B202" s="38" t="s">
        <v>191</v>
      </c>
      <c r="C202" s="85">
        <f t="shared" si="45"/>
        <v>75000</v>
      </c>
      <c r="D202" s="75">
        <v>75000</v>
      </c>
      <c r="E202" s="75">
        <v>0</v>
      </c>
      <c r="F202" s="54">
        <f t="shared" si="41"/>
        <v>29811</v>
      </c>
      <c r="G202" s="70">
        <f t="shared" si="38"/>
        <v>39.747999999999998</v>
      </c>
      <c r="H202" s="75">
        <v>29811</v>
      </c>
      <c r="I202" s="70">
        <f t="shared" si="39"/>
        <v>39.747999999999998</v>
      </c>
      <c r="J202" s="75">
        <v>0</v>
      </c>
      <c r="K202" s="54">
        <v>0</v>
      </c>
    </row>
    <row r="203" spans="1:11" ht="23.25" customHeight="1" outlineLevel="3" x14ac:dyDescent="0.25">
      <c r="A203" s="41"/>
      <c r="B203" s="39" t="s">
        <v>192</v>
      </c>
      <c r="C203" s="90">
        <f t="shared" si="45"/>
        <v>50000</v>
      </c>
      <c r="D203" s="63">
        <f>D204</f>
        <v>50000</v>
      </c>
      <c r="E203" s="63">
        <f>E204</f>
        <v>0</v>
      </c>
      <c r="F203" s="52">
        <f t="shared" si="41"/>
        <v>41290</v>
      </c>
      <c r="G203" s="91">
        <f t="shared" si="38"/>
        <v>82.58</v>
      </c>
      <c r="H203" s="63">
        <f>H204</f>
        <v>41290</v>
      </c>
      <c r="I203" s="91">
        <f t="shared" si="39"/>
        <v>82.58</v>
      </c>
      <c r="J203" s="63">
        <f>J204</f>
        <v>0</v>
      </c>
      <c r="K203" s="52">
        <v>0</v>
      </c>
    </row>
    <row r="204" spans="1:11" ht="26.25" customHeight="1" outlineLevel="3" x14ac:dyDescent="0.25">
      <c r="A204" s="41"/>
      <c r="B204" s="38" t="s">
        <v>195</v>
      </c>
      <c r="C204" s="85">
        <f t="shared" si="45"/>
        <v>50000</v>
      </c>
      <c r="D204" s="75">
        <v>50000</v>
      </c>
      <c r="E204" s="75">
        <v>0</v>
      </c>
      <c r="F204" s="54">
        <f t="shared" si="41"/>
        <v>41290</v>
      </c>
      <c r="G204" s="70">
        <f t="shared" si="38"/>
        <v>82.58</v>
      </c>
      <c r="H204" s="75">
        <v>41290</v>
      </c>
      <c r="I204" s="70">
        <f t="shared" si="39"/>
        <v>82.58</v>
      </c>
      <c r="J204" s="75">
        <v>0</v>
      </c>
      <c r="K204" s="54">
        <v>0</v>
      </c>
    </row>
    <row r="205" spans="1:11" ht="27.75" customHeight="1" outlineLevel="3" x14ac:dyDescent="0.25">
      <c r="A205" s="41"/>
      <c r="B205" s="39" t="s">
        <v>111</v>
      </c>
      <c r="C205" s="90">
        <f>D205+E205</f>
        <v>3286860</v>
      </c>
      <c r="D205" s="63">
        <f>D206+D207+D208+D209+D210</f>
        <v>870864</v>
      </c>
      <c r="E205" s="63">
        <f>E206+E207+E208+E209+E210</f>
        <v>2415996</v>
      </c>
      <c r="F205" s="63">
        <f>H205+J205</f>
        <v>3264150.09</v>
      </c>
      <c r="G205" s="70">
        <f t="shared" si="38"/>
        <v>99.309069750460921</v>
      </c>
      <c r="H205" s="63">
        <f>H206+H207+H208+H209+H210</f>
        <v>870860.73</v>
      </c>
      <c r="I205" s="70">
        <f t="shared" si="39"/>
        <v>99.999624510830614</v>
      </c>
      <c r="J205" s="63">
        <f>J206+J207+J208+J209+J210</f>
        <v>2393289.36</v>
      </c>
      <c r="K205" s="52">
        <f t="shared" ref="K205:K208" si="54">J205/E205*100</f>
        <v>99.060154073102765</v>
      </c>
    </row>
    <row r="206" spans="1:11" ht="18.75" customHeight="1" outlineLevel="3" x14ac:dyDescent="0.25">
      <c r="A206" s="41"/>
      <c r="B206" s="38" t="s">
        <v>193</v>
      </c>
      <c r="C206" s="85">
        <f t="shared" ref="C206:C210" si="55">D206+E206</f>
        <v>846460</v>
      </c>
      <c r="D206" s="75">
        <v>846460</v>
      </c>
      <c r="E206" s="75">
        <v>0</v>
      </c>
      <c r="F206" s="75">
        <f t="shared" ref="F206:F210" si="56">H206+J206</f>
        <v>846456.73</v>
      </c>
      <c r="G206" s="70">
        <f t="shared" si="38"/>
        <v>99.999613685230244</v>
      </c>
      <c r="H206" s="75">
        <v>846456.73</v>
      </c>
      <c r="I206" s="70">
        <f t="shared" si="39"/>
        <v>99.999613685230244</v>
      </c>
      <c r="J206" s="75">
        <v>0</v>
      </c>
      <c r="K206" s="52">
        <v>0</v>
      </c>
    </row>
    <row r="207" spans="1:11" ht="39.75" customHeight="1" outlineLevel="3" x14ac:dyDescent="0.25">
      <c r="A207" s="41"/>
      <c r="B207" s="38" t="s">
        <v>112</v>
      </c>
      <c r="C207" s="85">
        <f t="shared" si="55"/>
        <v>1980000</v>
      </c>
      <c r="D207" s="75">
        <v>0</v>
      </c>
      <c r="E207" s="75">
        <v>1980000</v>
      </c>
      <c r="F207" s="63">
        <f t="shared" si="56"/>
        <v>1980000</v>
      </c>
      <c r="G207" s="70">
        <f t="shared" si="38"/>
        <v>100</v>
      </c>
      <c r="H207" s="75">
        <v>0</v>
      </c>
      <c r="I207" s="70">
        <v>0</v>
      </c>
      <c r="J207" s="75">
        <v>1980000</v>
      </c>
      <c r="K207" s="52">
        <f t="shared" si="54"/>
        <v>100</v>
      </c>
    </row>
    <row r="208" spans="1:11" ht="43.5" customHeight="1" outlineLevel="3" x14ac:dyDescent="0.25">
      <c r="A208" s="41"/>
      <c r="B208" s="38" t="s">
        <v>113</v>
      </c>
      <c r="C208" s="85">
        <f t="shared" si="55"/>
        <v>435996</v>
      </c>
      <c r="D208" s="75">
        <v>0</v>
      </c>
      <c r="E208" s="75">
        <v>435996</v>
      </c>
      <c r="F208" s="75">
        <f t="shared" si="56"/>
        <v>413289.36</v>
      </c>
      <c r="G208" s="70">
        <f t="shared" si="38"/>
        <v>94.792007266121701</v>
      </c>
      <c r="H208" s="75">
        <v>0</v>
      </c>
      <c r="I208" s="70">
        <v>0</v>
      </c>
      <c r="J208" s="75">
        <v>413289.36</v>
      </c>
      <c r="K208" s="54">
        <f t="shared" si="54"/>
        <v>94.792007266121701</v>
      </c>
    </row>
    <row r="209" spans="1:11" ht="18.75" customHeight="1" outlineLevel="3" x14ac:dyDescent="0.25">
      <c r="A209" s="41"/>
      <c r="B209" s="38" t="s">
        <v>114</v>
      </c>
      <c r="C209" s="85">
        <f t="shared" si="55"/>
        <v>20000</v>
      </c>
      <c r="D209" s="75">
        <v>20000</v>
      </c>
      <c r="E209" s="75">
        <v>0</v>
      </c>
      <c r="F209" s="63">
        <f t="shared" si="56"/>
        <v>20000</v>
      </c>
      <c r="G209" s="70">
        <f t="shared" si="38"/>
        <v>100</v>
      </c>
      <c r="H209" s="75">
        <v>20000</v>
      </c>
      <c r="I209" s="70">
        <f t="shared" si="39"/>
        <v>100</v>
      </c>
      <c r="J209" s="75">
        <v>0</v>
      </c>
      <c r="K209" s="52">
        <v>0</v>
      </c>
    </row>
    <row r="210" spans="1:11" ht="27.75" customHeight="1" outlineLevel="3" x14ac:dyDescent="0.25">
      <c r="A210" s="42"/>
      <c r="B210" s="38" t="s">
        <v>194</v>
      </c>
      <c r="C210" s="85">
        <f t="shared" si="55"/>
        <v>4404</v>
      </c>
      <c r="D210" s="75">
        <v>4404</v>
      </c>
      <c r="E210" s="75">
        <v>0</v>
      </c>
      <c r="F210" s="63">
        <f t="shared" si="56"/>
        <v>4404</v>
      </c>
      <c r="G210" s="70">
        <f t="shared" si="38"/>
        <v>100</v>
      </c>
      <c r="H210" s="75">
        <v>4404</v>
      </c>
      <c r="I210" s="70">
        <f t="shared" si="39"/>
        <v>100</v>
      </c>
      <c r="J210" s="75">
        <v>0</v>
      </c>
      <c r="K210" s="52">
        <v>0</v>
      </c>
    </row>
    <row r="211" spans="1:11" s="113" customFormat="1" ht="30" customHeight="1" outlineLevel="3" x14ac:dyDescent="0.25">
      <c r="A211" s="107">
        <v>15</v>
      </c>
      <c r="B211" s="108" t="s">
        <v>196</v>
      </c>
      <c r="C211" s="109">
        <f>D211+E211</f>
        <v>600000</v>
      </c>
      <c r="D211" s="110">
        <f>D212</f>
        <v>600000</v>
      </c>
      <c r="E211" s="110">
        <f>E212</f>
        <v>0</v>
      </c>
      <c r="F211" s="115">
        <f>H211+J211</f>
        <v>508300</v>
      </c>
      <c r="G211" s="111">
        <f t="shared" si="38"/>
        <v>84.716666666666669</v>
      </c>
      <c r="H211" s="110">
        <f>H212</f>
        <v>508300</v>
      </c>
      <c r="I211" s="111">
        <f t="shared" si="39"/>
        <v>84.716666666666669</v>
      </c>
      <c r="J211" s="110">
        <f>J212</f>
        <v>0</v>
      </c>
      <c r="K211" s="116">
        <v>0</v>
      </c>
    </row>
    <row r="212" spans="1:11" ht="39.75" customHeight="1" outlineLevel="3" x14ac:dyDescent="0.25">
      <c r="A212" s="41"/>
      <c r="B212" s="39" t="s">
        <v>197</v>
      </c>
      <c r="C212" s="90">
        <f>D212+E212</f>
        <v>600000</v>
      </c>
      <c r="D212" s="63">
        <f>D213</f>
        <v>600000</v>
      </c>
      <c r="E212" s="63">
        <f t="shared" ref="E212" si="57">E213</f>
        <v>0</v>
      </c>
      <c r="F212" s="63">
        <f>H212+J212</f>
        <v>508300</v>
      </c>
      <c r="G212" s="91">
        <f t="shared" si="38"/>
        <v>84.716666666666669</v>
      </c>
      <c r="H212" s="63">
        <f>H213</f>
        <v>508300</v>
      </c>
      <c r="I212" s="91">
        <f t="shared" si="39"/>
        <v>84.716666666666669</v>
      </c>
      <c r="J212" s="63">
        <f>J213</f>
        <v>0</v>
      </c>
      <c r="K212" s="52">
        <v>0</v>
      </c>
    </row>
    <row r="213" spans="1:11" ht="39.75" customHeight="1" outlineLevel="3" x14ac:dyDescent="0.25">
      <c r="A213" s="42"/>
      <c r="B213" s="38" t="s">
        <v>198</v>
      </c>
      <c r="C213" s="85">
        <f>D213+E213</f>
        <v>600000</v>
      </c>
      <c r="D213" s="75">
        <v>600000</v>
      </c>
      <c r="E213" s="75">
        <v>0</v>
      </c>
      <c r="F213" s="75">
        <f>H213+J213</f>
        <v>508300</v>
      </c>
      <c r="G213" s="70">
        <f t="shared" si="38"/>
        <v>84.716666666666669</v>
      </c>
      <c r="H213" s="75">
        <v>508300</v>
      </c>
      <c r="I213" s="70">
        <f t="shared" si="39"/>
        <v>84.716666666666669</v>
      </c>
      <c r="J213" s="75">
        <v>0</v>
      </c>
      <c r="K213" s="52">
        <v>0</v>
      </c>
    </row>
    <row r="214" spans="1:11" s="113" customFormat="1" ht="42" customHeight="1" outlineLevel="3" x14ac:dyDescent="0.25">
      <c r="A214" s="107">
        <v>16</v>
      </c>
      <c r="B214" s="108" t="s">
        <v>115</v>
      </c>
      <c r="C214" s="109">
        <f>D214+E214</f>
        <v>151380</v>
      </c>
      <c r="D214" s="110">
        <f>D215+D217</f>
        <v>151380</v>
      </c>
      <c r="E214" s="110">
        <f>E215+E217</f>
        <v>0</v>
      </c>
      <c r="F214" s="110">
        <f>H214+J214</f>
        <v>7500</v>
      </c>
      <c r="G214" s="114">
        <f t="shared" si="38"/>
        <v>4.9544193420531117</v>
      </c>
      <c r="H214" s="110">
        <f>H215+H217</f>
        <v>7500</v>
      </c>
      <c r="I214" s="70">
        <f t="shared" si="39"/>
        <v>4.9544193420531117</v>
      </c>
      <c r="J214" s="110">
        <f>J215+J217</f>
        <v>0</v>
      </c>
      <c r="K214" s="112">
        <v>0</v>
      </c>
    </row>
    <row r="215" spans="1:11" ht="55.5" customHeight="1" outlineLevel="3" x14ac:dyDescent="0.25">
      <c r="A215" s="41"/>
      <c r="B215" s="39" t="s">
        <v>116</v>
      </c>
      <c r="C215" s="90">
        <f>D215+E215</f>
        <v>7500</v>
      </c>
      <c r="D215" s="63">
        <f>D216</f>
        <v>7500</v>
      </c>
      <c r="E215" s="63">
        <f>E216</f>
        <v>0</v>
      </c>
      <c r="F215" s="63">
        <f>H215+J215</f>
        <v>7500</v>
      </c>
      <c r="G215" s="70">
        <f t="shared" si="38"/>
        <v>100</v>
      </c>
      <c r="H215" s="63">
        <f>H216</f>
        <v>7500</v>
      </c>
      <c r="I215" s="70">
        <f t="shared" si="39"/>
        <v>100</v>
      </c>
      <c r="J215" s="63">
        <f>J216</f>
        <v>0</v>
      </c>
      <c r="K215" s="69">
        <v>0</v>
      </c>
    </row>
    <row r="216" spans="1:11" ht="44.45" customHeight="1" outlineLevel="3" x14ac:dyDescent="0.25">
      <c r="A216" s="41"/>
      <c r="B216" s="38" t="s">
        <v>117</v>
      </c>
      <c r="C216" s="90">
        <f t="shared" ref="C216:C219" si="58">D216+E216</f>
        <v>7500</v>
      </c>
      <c r="D216" s="75">
        <v>7500</v>
      </c>
      <c r="E216" s="75">
        <v>0</v>
      </c>
      <c r="F216" s="63">
        <f t="shared" ref="F216:F219" si="59">H216+J216</f>
        <v>7500</v>
      </c>
      <c r="G216" s="70">
        <f t="shared" si="38"/>
        <v>100</v>
      </c>
      <c r="H216" s="75">
        <v>7500</v>
      </c>
      <c r="I216" s="70">
        <f t="shared" si="39"/>
        <v>100</v>
      </c>
      <c r="J216" s="75">
        <v>0</v>
      </c>
      <c r="K216" s="69">
        <v>0</v>
      </c>
    </row>
    <row r="217" spans="1:11" ht="39.75" customHeight="1" outlineLevel="3" x14ac:dyDescent="0.25">
      <c r="A217" s="41"/>
      <c r="B217" s="39" t="s">
        <v>118</v>
      </c>
      <c r="C217" s="90">
        <f t="shared" si="58"/>
        <v>143880</v>
      </c>
      <c r="D217" s="63">
        <f>D218+D219</f>
        <v>143880</v>
      </c>
      <c r="E217" s="63">
        <f>E218+E219</f>
        <v>0</v>
      </c>
      <c r="F217" s="63">
        <f t="shared" si="59"/>
        <v>0</v>
      </c>
      <c r="G217" s="70">
        <f t="shared" si="38"/>
        <v>0</v>
      </c>
      <c r="H217" s="63">
        <f>H218+H219</f>
        <v>0</v>
      </c>
      <c r="I217" s="75">
        <v>0</v>
      </c>
      <c r="J217" s="63">
        <f>J218+J219</f>
        <v>0</v>
      </c>
      <c r="K217" s="69">
        <v>0</v>
      </c>
    </row>
    <row r="218" spans="1:11" ht="31.5" customHeight="1" outlineLevel="3" x14ac:dyDescent="0.25">
      <c r="A218" s="41"/>
      <c r="B218" s="38" t="s">
        <v>119</v>
      </c>
      <c r="C218" s="90">
        <f t="shared" si="58"/>
        <v>71940</v>
      </c>
      <c r="D218" s="75">
        <v>71940</v>
      </c>
      <c r="E218" s="75">
        <v>0</v>
      </c>
      <c r="F218" s="63">
        <f t="shared" si="59"/>
        <v>0</v>
      </c>
      <c r="G218" s="70">
        <f t="shared" si="38"/>
        <v>0</v>
      </c>
      <c r="H218" s="75">
        <v>0</v>
      </c>
      <c r="I218" s="75">
        <v>0</v>
      </c>
      <c r="J218" s="75">
        <v>0</v>
      </c>
      <c r="K218" s="69">
        <v>0</v>
      </c>
    </row>
    <row r="219" spans="1:11" ht="32.25" customHeight="1" outlineLevel="3" x14ac:dyDescent="0.25">
      <c r="A219" s="42"/>
      <c r="B219" s="38" t="s">
        <v>120</v>
      </c>
      <c r="C219" s="90">
        <f t="shared" si="58"/>
        <v>71940</v>
      </c>
      <c r="D219" s="75">
        <v>71940</v>
      </c>
      <c r="E219" s="75">
        <v>0</v>
      </c>
      <c r="F219" s="63">
        <f t="shared" si="59"/>
        <v>0</v>
      </c>
      <c r="G219" s="70">
        <f t="shared" si="38"/>
        <v>0</v>
      </c>
      <c r="H219" s="75">
        <v>0</v>
      </c>
      <c r="I219" s="75">
        <v>0</v>
      </c>
      <c r="J219" s="75">
        <v>0</v>
      </c>
      <c r="K219" s="69">
        <v>0</v>
      </c>
    </row>
    <row r="220" spans="1:11" s="113" customFormat="1" ht="42.75" customHeight="1" outlineLevel="3" x14ac:dyDescent="0.25">
      <c r="A220" s="107">
        <v>17</v>
      </c>
      <c r="B220" s="108" t="s">
        <v>121</v>
      </c>
      <c r="C220" s="109">
        <f>D220+E220</f>
        <v>1200000</v>
      </c>
      <c r="D220" s="110">
        <f>D221</f>
        <v>1200000</v>
      </c>
      <c r="E220" s="110">
        <f>E221</f>
        <v>0</v>
      </c>
      <c r="F220" s="110">
        <f>H220+J220</f>
        <v>1200000</v>
      </c>
      <c r="G220" s="111">
        <f t="shared" si="38"/>
        <v>100</v>
      </c>
      <c r="H220" s="110">
        <f>H221</f>
        <v>1200000</v>
      </c>
      <c r="I220" s="110">
        <f t="shared" si="39"/>
        <v>100</v>
      </c>
      <c r="J220" s="110">
        <f>J221</f>
        <v>0</v>
      </c>
      <c r="K220" s="112">
        <v>0</v>
      </c>
    </row>
    <row r="221" spans="1:11" ht="42" customHeight="1" outlineLevel="3" x14ac:dyDescent="0.25">
      <c r="A221" s="41"/>
      <c r="B221" s="39" t="s">
        <v>122</v>
      </c>
      <c r="C221" s="90">
        <f>D221+E221</f>
        <v>1200000</v>
      </c>
      <c r="D221" s="63">
        <f>D222</f>
        <v>1200000</v>
      </c>
      <c r="E221" s="63">
        <f>E222</f>
        <v>0</v>
      </c>
      <c r="F221" s="63">
        <f>H221+J221</f>
        <v>1200000</v>
      </c>
      <c r="G221" s="70">
        <f t="shared" si="38"/>
        <v>100</v>
      </c>
      <c r="H221" s="63">
        <f>H222</f>
        <v>1200000</v>
      </c>
      <c r="I221" s="75">
        <f t="shared" si="39"/>
        <v>100</v>
      </c>
      <c r="J221" s="63">
        <f>J222</f>
        <v>0</v>
      </c>
      <c r="K221" s="69">
        <v>0</v>
      </c>
    </row>
    <row r="222" spans="1:11" ht="34.5" customHeight="1" outlineLevel="3" x14ac:dyDescent="0.25">
      <c r="A222" s="42"/>
      <c r="B222" s="38" t="s">
        <v>123</v>
      </c>
      <c r="C222" s="85">
        <f t="shared" si="45"/>
        <v>1200000</v>
      </c>
      <c r="D222" s="75">
        <v>1200000</v>
      </c>
      <c r="E222" s="75">
        <v>0</v>
      </c>
      <c r="F222" s="75">
        <f t="shared" si="41"/>
        <v>1200000</v>
      </c>
      <c r="G222" s="70">
        <f t="shared" si="38"/>
        <v>100</v>
      </c>
      <c r="H222" s="75">
        <v>1200000</v>
      </c>
      <c r="I222" s="75">
        <f t="shared" si="39"/>
        <v>100</v>
      </c>
      <c r="J222" s="75">
        <v>0</v>
      </c>
      <c r="K222" s="69">
        <v>0</v>
      </c>
    </row>
    <row r="223" spans="1:11" ht="30.75" customHeight="1" outlineLevel="5" x14ac:dyDescent="0.25">
      <c r="A223" s="43"/>
      <c r="B223" s="29" t="s">
        <v>1</v>
      </c>
      <c r="C223" s="24">
        <f t="shared" si="45"/>
        <v>1069936296.99</v>
      </c>
      <c r="D223" s="30">
        <f>D16+D60+D79+D84+D88+D96+D99+D141+D146+D176+D180+D190+D193+D13+D214+D220+D53+D211</f>
        <v>268369112.97</v>
      </c>
      <c r="E223" s="30">
        <f>E16+E60+E79+E84+E88+E96+E99+E141+E146+E176+E180+E190+E193+E13+E214+E220+E53+E211</f>
        <v>801567184.01999998</v>
      </c>
      <c r="F223" s="105">
        <f t="shared" si="41"/>
        <v>608215879.19000006</v>
      </c>
      <c r="G223" s="106">
        <f t="shared" si="38"/>
        <v>56.845989887534834</v>
      </c>
      <c r="H223" s="30">
        <f>H16+H60+H79+H84+H88+H96+H99+H141+H146+H176+H180+H190+H193+H13+H214+H220+H53+H211</f>
        <v>185152789.01999998</v>
      </c>
      <c r="I223" s="13">
        <f t="shared" si="39"/>
        <v>68.9918399963924</v>
      </c>
      <c r="J223" s="30">
        <f>J16+J60+J79+J84+J88+J96+J99+J141+J146+J176+J180+J190+J193+J13+J214+J220+J53+J211</f>
        <v>423063090.17000008</v>
      </c>
      <c r="K223" s="12">
        <f t="shared" si="43"/>
        <v>52.779492300104472</v>
      </c>
    </row>
    <row r="224" spans="1:11" x14ac:dyDescent="0.25">
      <c r="B224" s="10"/>
      <c r="C224" s="11"/>
      <c r="D224" s="32"/>
      <c r="E224" s="32"/>
      <c r="F224" s="11"/>
      <c r="G224" s="11"/>
      <c r="H224" s="11"/>
      <c r="I224" s="11"/>
      <c r="J224" s="11"/>
      <c r="K224" s="11"/>
    </row>
    <row r="225" spans="4:8" x14ac:dyDescent="0.25">
      <c r="D225" s="31"/>
      <c r="E225" s="31"/>
      <c r="H225" s="1" t="s">
        <v>2</v>
      </c>
    </row>
  </sheetData>
  <autoFilter ref="B12:K225"/>
  <mergeCells count="13">
    <mergeCell ref="F10:F11"/>
    <mergeCell ref="G10:G11"/>
    <mergeCell ref="H10:K10"/>
    <mergeCell ref="C10:C11"/>
    <mergeCell ref="B10:B11"/>
    <mergeCell ref="D10:E10"/>
    <mergeCell ref="B7:K7"/>
    <mergeCell ref="F9:K9"/>
    <mergeCell ref="C9:E9"/>
    <mergeCell ref="H3:K3"/>
    <mergeCell ref="H4:K4"/>
    <mergeCell ref="H5:K5"/>
    <mergeCell ref="H2:K2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2023-10-20T03:49:26Z</cp:lastPrinted>
  <dcterms:created xsi:type="dcterms:W3CDTF">2020-11-30T03:43:02Z</dcterms:created>
  <dcterms:modified xsi:type="dcterms:W3CDTF">2023-10-20T03:50:46Z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