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Чернакова\мои документы\Постановления\2023\Дороги\"/>
    </mc:Choice>
  </mc:AlternateContent>
  <bookViews>
    <workbookView xWindow="0" yWindow="0" windowWidth="21570" windowHeight="8145"/>
  </bookViews>
  <sheets>
    <sheet name="Лист1" sheetId="1" r:id="rId1"/>
    <sheet name="Лист2" sheetId="2" r:id="rId2"/>
  </sheets>
  <definedNames>
    <definedName name="_xlnm.Print_Titles" localSheetId="0">Лист1!$12:$14</definedName>
    <definedName name="_xlnm.Print_Area" localSheetId="0">Лист1!$A$1:$I$123</definedName>
  </definedNames>
  <calcPr calcId="152511"/>
</workbook>
</file>

<file path=xl/calcChain.xml><?xml version="1.0" encoding="utf-8"?>
<calcChain xmlns="http://schemas.openxmlformats.org/spreadsheetml/2006/main">
  <c r="G34" i="1" l="1"/>
  <c r="D96" i="1"/>
  <c r="D97" i="1"/>
  <c r="D98" i="1"/>
  <c r="D99" i="1"/>
  <c r="D95" i="1"/>
  <c r="I14" i="2" l="1"/>
  <c r="I13" i="2"/>
  <c r="D94" i="1" l="1"/>
  <c r="G35" i="1"/>
  <c r="G101" i="1" l="1"/>
  <c r="D92" i="1" l="1"/>
  <c r="D93" i="1" l="1"/>
  <c r="D118" i="1" l="1"/>
  <c r="A24" i="2" l="1"/>
  <c r="A18" i="2"/>
  <c r="D116" i="1" l="1"/>
  <c r="D117" i="1"/>
  <c r="D115" i="1"/>
  <c r="D106" i="1"/>
  <c r="D105" i="1"/>
  <c r="D113" i="1"/>
  <c r="G122" i="1"/>
  <c r="D91" i="1"/>
  <c r="D90" i="1"/>
  <c r="D89" i="1"/>
  <c r="D88" i="1"/>
  <c r="D87" i="1"/>
  <c r="D86" i="1"/>
  <c r="D85" i="1"/>
  <c r="D84" i="1"/>
  <c r="D83" i="1"/>
  <c r="D82" i="1"/>
  <c r="D81" i="1"/>
  <c r="D80" i="1"/>
  <c r="E101" i="1"/>
  <c r="F101" i="1"/>
  <c r="D102" i="1"/>
  <c r="D103" i="1"/>
  <c r="D104" i="1"/>
  <c r="D107" i="1"/>
  <c r="D101" i="1" l="1"/>
  <c r="G16" i="1" l="1"/>
  <c r="G121" i="1" l="1"/>
  <c r="F34" i="1"/>
  <c r="F16" i="1"/>
  <c r="D79" i="1" l="1"/>
  <c r="D78" i="1" l="1"/>
  <c r="D77" i="1" l="1"/>
  <c r="D76" i="1"/>
  <c r="D112" i="1" l="1"/>
  <c r="D75" i="1" l="1"/>
  <c r="D74" i="1"/>
  <c r="D67" i="1" l="1"/>
  <c r="D72" i="1"/>
  <c r="D22" i="1"/>
  <c r="D73" i="1"/>
  <c r="D69" i="1" l="1"/>
  <c r="D109" i="1" l="1"/>
  <c r="E16" i="1"/>
  <c r="D16" i="1" l="1"/>
  <c r="D66" i="1" l="1"/>
  <c r="D71" i="1" l="1"/>
  <c r="D70" i="1"/>
  <c r="D26" i="1" l="1"/>
  <c r="E34" i="1" l="1"/>
  <c r="D34" i="1" s="1"/>
  <c r="D18" i="1"/>
  <c r="D19" i="1"/>
  <c r="D20" i="1"/>
  <c r="D21" i="1"/>
  <c r="D23" i="1"/>
  <c r="D24" i="1"/>
  <c r="D25" i="1"/>
  <c r="D27" i="1"/>
  <c r="D28" i="1"/>
  <c r="D29" i="1"/>
  <c r="D30" i="1"/>
  <c r="D31" i="1"/>
  <c r="D32" i="1"/>
  <c r="D17" i="1"/>
  <c r="D68" i="1"/>
  <c r="F121" i="1" l="1"/>
  <c r="D65" i="1" l="1"/>
  <c r="D64" i="1"/>
  <c r="D111" i="1"/>
  <c r="F35" i="1" l="1"/>
  <c r="F36" i="1"/>
  <c r="G36" i="1"/>
  <c r="G119" i="1" s="1"/>
  <c r="E36" i="1"/>
  <c r="F119" i="1" l="1"/>
  <c r="D63" i="1"/>
  <c r="D62" i="1"/>
  <c r="D61" i="1"/>
  <c r="D60" i="1"/>
  <c r="F123" i="1"/>
  <c r="G123" i="1"/>
  <c r="E35" i="1"/>
  <c r="D35" i="1" l="1"/>
  <c r="E121" i="1"/>
  <c r="E123" i="1"/>
  <c r="D123" i="1" s="1"/>
  <c r="D36" i="1"/>
  <c r="E119" i="1"/>
  <c r="D121" i="1" l="1"/>
  <c r="D119" i="1"/>
  <c r="D58" i="1"/>
  <c r="D50" i="1" l="1"/>
  <c r="D108" i="1"/>
  <c r="D57" i="1" l="1"/>
  <c r="D110" i="1" l="1"/>
  <c r="D56" i="1"/>
  <c r="D55" i="1"/>
  <c r="D54" i="1"/>
  <c r="D53" i="1"/>
  <c r="D52" i="1"/>
  <c r="D49" i="1"/>
  <c r="D48" i="1"/>
  <c r="D47" i="1"/>
  <c r="D46" i="1"/>
  <c r="D45" i="1"/>
  <c r="D44" i="1"/>
  <c r="D43" i="1"/>
  <c r="D42" i="1"/>
  <c r="D41" i="1"/>
  <c r="D40" i="1"/>
  <c r="D39" i="1"/>
  <c r="D38" i="1"/>
  <c r="D37" i="1"/>
  <c r="E122" i="1" l="1"/>
  <c r="D122" i="1" l="1"/>
</calcChain>
</file>

<file path=xl/sharedStrings.xml><?xml version="1.0" encoding="utf-8"?>
<sst xmlns="http://schemas.openxmlformats.org/spreadsheetml/2006/main" count="319" uniqueCount="123">
  <si>
    <t>Содержание мероприятий</t>
  </si>
  <si>
    <t>Срок исполнения</t>
  </si>
  <si>
    <t>Источник финансирования</t>
  </si>
  <si>
    <t>Ответственный исполнитель</t>
  </si>
  <si>
    <t>I. Мероприятия по содержанию автомобильных дорог общего пользования местного значения и искусственных сооружений на них</t>
  </si>
  <si>
    <t>II. Мероприятия по ремонту и капитальному ремонту автомобильных дорог общего пользования местного значения и искусственных сооружений на них</t>
  </si>
  <si>
    <t xml:space="preserve">Итого                                </t>
  </si>
  <si>
    <t xml:space="preserve"> в том числе по годам </t>
  </si>
  <si>
    <t>№ п/п</t>
  </si>
  <si>
    <t>в том числе:</t>
  </si>
  <si>
    <t xml:space="preserve">Содержание автомобильных дорог общего пользования местного значения и инженерных сооружений на них, в том числе:  </t>
  </si>
  <si>
    <t xml:space="preserve">Приложение </t>
  </si>
  <si>
    <t>1.1</t>
  </si>
  <si>
    <t>1.2</t>
  </si>
  <si>
    <t>1.3</t>
  </si>
  <si>
    <t>ТЕРНЕЙСКОГО МУНИЦИПАЛЬНОГО ОКРУГА НА 2021 - 2023 ГОДЫ"</t>
  </si>
  <si>
    <t>содержание автомобильных дорог общего пользования местного значения и инженерных сооружений на них в с. Амгу, с. Максимовка, с. Усть-Соболевка Тернейского муниципального округа</t>
  </si>
  <si>
    <t>содержание автомобильных дорог общего пользования местного значения и инженерных сооружений на них в с. Малая-Кема Тернейского муниципального округа</t>
  </si>
  <si>
    <t>Администрация Тернейского муниципального округа (отдел жизнеобеспечения и развития инфраструктуры)</t>
  </si>
  <si>
    <t>бюджет Тернейского муниципального округа</t>
  </si>
  <si>
    <t>1.4</t>
  </si>
  <si>
    <t>1.5</t>
  </si>
  <si>
    <t>1.6</t>
  </si>
  <si>
    <t>бюджет Приморского края</t>
  </si>
  <si>
    <t>Ремонт асфальтобетонного покрытия автомобильной дороги по ул. Ивановской от дома № 74 до дома № 98 в пгт.Терней  Тернейского муниципального округа</t>
  </si>
  <si>
    <t xml:space="preserve"> </t>
  </si>
  <si>
    <t>Обустройство пешеходных переходов в пгт. Пластун  Тернейского муниципального округа</t>
  </si>
  <si>
    <t>Содержание пешеходных переходов и тротуаров в пгт. Пластун  Тернейского муниципального округа</t>
  </si>
  <si>
    <t>Содержание сети уличного освещения на дорогах общего пользования в пгт. Пластун  Тернейского муниципального округа</t>
  </si>
  <si>
    <t>Устройство посадочных площадок с павильонами для обеспечения безопасной перевозки учащихся на ул. Артемово, мкр. Пионерский, мкр. Дубки в пгт. Терней  Тернейского муниципального округа</t>
  </si>
  <si>
    <t>к постановлению администрации</t>
  </si>
  <si>
    <t xml:space="preserve">ПЕРЕЧЕНЬ МЕРОПРИЯТИЙ К МУНИЦИПАЛЬНОЙ ПРОГРАММЕ "МОДЕРНИЗАЦИЯ ДОРОЖНОЙ СЕТИ И </t>
  </si>
  <si>
    <t xml:space="preserve">ПОВЫШЕНИЕ БЕЗОПАСНОСТИ ДОРОЖНОГО ДВИЖЕНИЯ НА ТЕРРИТОРИИ </t>
  </si>
  <si>
    <t>Тернейского муниципального округа</t>
  </si>
  <si>
    <t>1.7</t>
  </si>
  <si>
    <t>содержание автомобильной дороги общего пользования местного значения и инженерных сооружений на них Амгу - Максимовка</t>
  </si>
  <si>
    <t>1.8</t>
  </si>
  <si>
    <t>1.9</t>
  </si>
  <si>
    <t>содержание дорог общего пользования местного значения и инженерных сооружений на них Тернейского муниципального оруга</t>
  </si>
  <si>
    <t>Ремонт асфальтобетонного покрытия автомобильной дороги по ул. Лермонтова от жилого дома № 6 до жилого дома №14 в пгт. Пластун  Тернейского муниципального округа</t>
  </si>
  <si>
    <t>1.10</t>
  </si>
  <si>
    <t>Ремонт асфальтобетонного покрытия автомобильной дороги по ул. 30 лет Победы в пгт. Терней</t>
  </si>
  <si>
    <t>Ремонт асфальтобетонного покрытия автомобильной дороги по ул. Партизанская и ул. Комсомольская в пгт. Терней</t>
  </si>
  <si>
    <t>Ремонт асфальтобетонного покрытия автомобильной дороги по ул. Чапаевская (39) метров  в пгт. Терней</t>
  </si>
  <si>
    <t>Ремонт автомобильной дороги по ул. Южная в пгт. Терней</t>
  </si>
  <si>
    <t xml:space="preserve"> Ремонт автомобильных дорог общего пользования местного значения Тернейского муниципального округа</t>
  </si>
  <si>
    <t>Ремонт асфальтобетонного покрытия автомобильной дороги по ул. 30-лет Победы (от жилого дома №88 по ул. Ивановская до жилого дома №15 по ул. 30-лет Победы) в пгт.Терней  Тернейского муниципального округа</t>
  </si>
  <si>
    <t>устройство водоотводной траншеи по ул. Яблоневой  в пгт. Терней</t>
  </si>
  <si>
    <t>закупка дорожной техники</t>
  </si>
  <si>
    <t>содержание автомобильных дорог общего пользования местного значения и инженерных сооружений на них в пгт. Пластун Тернейского муниципального округа</t>
  </si>
  <si>
    <t>содержание автомобильных дорог общего пользования местного значения и инженерных сооружений на них в пгт. Терней Тернейского муниципального округа</t>
  </si>
  <si>
    <t>содержание автомобильных дорог общего пользования местного значения и инженерных сооружений на них в пгт. Светлая Тернейского муниципального округа</t>
  </si>
  <si>
    <t>Ремонт автомобильной дороги общего пользования местного значения Рудная Пристань-Терней км. 82+80 - аэропорт пгт. Пластун  Тернейского муниципального округа</t>
  </si>
  <si>
    <t>Ремонт  асфальтобетонного покрытия автомобильной дороги по ул. Студенческая (от жилого дома № 3 по ул. Студенческая до жилого дома №17 по ул. Студенческая и от жилого дома №17 по ул. Студенческая до здания № 1Б по ул. Лесная) пгт. Пластун  Тернейского муниципального округа</t>
  </si>
  <si>
    <t>Пластунский территориальный отдел</t>
  </si>
  <si>
    <t>Амгунский территориальный отдел</t>
  </si>
  <si>
    <t>Самаргинский территориальный отдел</t>
  </si>
  <si>
    <t>Ремонт асфальтобетонного покрытия автомобильной дороги по ул. Матросова от д. № 1 до д. № 29 в пгт. Пластун  Тернейского муниципального округа</t>
  </si>
  <si>
    <t>Ремонт асфальтобетонного покрытия автомобильной дороги по ул. Кирова от д. № 10 до д. № 2 ул. Матросова  в пгт. Пластун</t>
  </si>
  <si>
    <t>Ремонт асфальтобетонного покрытия автомобильной дороги по ул. Пушкина от дома № 6 по ул. Лермонтова до дома № 3 по ул. Пушкина в пгт. Пластун  Тернейского муниципального округа</t>
  </si>
  <si>
    <t>Ремонт цементобетонного покрытия автомобильной дороги по ул. Октябрьская  от д. № 21 по ул. Октябрьской до д. № 7 по ул. Первая Набережная  в пгт. Пластун</t>
  </si>
  <si>
    <t>Ремонт автомобильных дорог общего пользования местного значения и инженерных сооружений на них в с. Самарга Тернейского муниципального округа</t>
  </si>
  <si>
    <t>Добровольные пожертвования</t>
  </si>
  <si>
    <t>2021-2023</t>
  </si>
  <si>
    <t xml:space="preserve">2021 - 2023 </t>
  </si>
  <si>
    <t>Тернейский территориальный отдел</t>
  </si>
  <si>
    <t>Добровольное пожертование</t>
  </si>
  <si>
    <t>Безопасность дорожного движения</t>
  </si>
  <si>
    <t xml:space="preserve">2021-2023 </t>
  </si>
  <si>
    <t>Ремонт автомобильных дорог общего пользования местного значения</t>
  </si>
  <si>
    <t>Объем финансирования,  руб.</t>
  </si>
  <si>
    <t>1.11</t>
  </si>
  <si>
    <t>Содержание и ремонт пешеходных переходов и тротуаров в пгт. Терней  Тернейского муниципального округа</t>
  </si>
  <si>
    <t>Ремонт автомобильных дорог общего пользования местного значения и инженерных сооружений на них в пгт. Пластун Тернейского муниципального округа</t>
  </si>
  <si>
    <t>Ремонт автомобильных дорог общего пользования местного значения и инженерных сооружений на них в пгт. Терней Тернейского муниципального округа</t>
  </si>
  <si>
    <t>Очистка водоотводных канав с вывозкой грунта по ул. Комсомольская, ул. Арсеньева, ул. Строительная, ул. Комсомольский городок, ул. Пушкина, переулок между ул. Пушкина и Строительная в пгт. Пластун Тернейского муниципального округа</t>
  </si>
  <si>
    <t>Пластунксий территориальный отдел</t>
  </si>
  <si>
    <t>Ремонт мостов по ул. Партизанская д. 78, по ул. Тернейская д. 19 в пгт. Терней Тернейского мунциипального округа</t>
  </si>
  <si>
    <t>Паспортизация дорог п. Терней, п. Пластун Тернейского муниципального округа</t>
  </si>
  <si>
    <t>Устройство посадочных площадок с павильонами для обеспечения безопасной перевозки учащихся на ул. Арсеньева д. 3, ул. Строительная д. 83, ул. Нагорная д. 2, ул. Гидростроителей д. 11а в пгт. Пластун  Тернейского муниципального округа</t>
  </si>
  <si>
    <t>Содержание и ремонт сети уличного освещения на дорогах общего пользования в пгт. Терней (ул. Партизанская), в населённых пунктах  Тернейского муниципального округа</t>
  </si>
  <si>
    <t>Устройство водопропускной трубы на ул. Нагорная пгт. Терней Тернейского муниципального округа</t>
  </si>
  <si>
    <t>Ремонт асфальтобетонного покрытия автомобильной дороги по ул. ул. Студенческая (от  дома №21 по ул. Студенческая до жилого дома №29 по ул. Студенческая в пгт. Пластун  Тернейского муниципального округа</t>
  </si>
  <si>
    <r>
      <t xml:space="preserve">Установка и замена водопропускных труб по ул. Комсомольская в районе дома № 16, пер. Школьный в районе детского сада, ул. Пушкина в районе дома № 4Б </t>
    </r>
    <r>
      <rPr>
        <sz val="12"/>
        <color theme="1"/>
        <rFont val="Times New Roman"/>
        <family val="1"/>
        <charset val="204"/>
      </rPr>
      <t>пгт. Пластун  Тернейского муниципального округа</t>
    </r>
  </si>
  <si>
    <t>Устройство освещения и информационных знаков на посадочных площадках с павильонами в пгт. Терней Тернейского муниципального округа</t>
  </si>
  <si>
    <t>Ремонт асфальтобетонного покрытия автомобильной дороги по ул. Аэропорт (от асфальтобетонного покрытия автомобильной дороги Терней-Малая Кема до дома №2 по в пгт. Терней  Тернейского муниципального округа</t>
  </si>
  <si>
    <t>Устройство посадочных площадок с павильонами для обеспечения безопасной перевозки учащихся на ул. 30 лет Победы д. 1, ул.Партизанская д. 80, остановка "Тополёк", остановка "Колхоз Огни" в пгт. Терней  Тернейского муниципального округа</t>
  </si>
  <si>
    <t>Светлинский территориальный отдел</t>
  </si>
  <si>
    <t>Ремонт автомобильных дорог общего пользования местного значения и инженерных сооружений на них в с. Амгу, с. Максимовка, с. Усть-Соболевка Тернейского муниципального округа</t>
  </si>
  <si>
    <t xml:space="preserve">Обследование мостовых сооружений на территории Тернейского муниципального округа
</t>
  </si>
  <si>
    <t>Ремонт автомобильных дорог общего пользования местного значения и инженерных сооружений на них вс. Малая Кема Тернейского муниципального округа</t>
  </si>
  <si>
    <t>Ремонт автомобильных дорог общего пользования местного значения и инженерных сооружений на них в пгт. Светлая Тернейского муниципального округа</t>
  </si>
  <si>
    <r>
      <t xml:space="preserve">Устройство </t>
    </r>
    <r>
      <rPr>
        <sz val="12"/>
        <color rgb="FF333333"/>
        <rFont val="Times New Roman"/>
        <family val="1"/>
        <charset val="204"/>
      </rPr>
      <t>освещения автомобильных дорог общего пользования местного значения в пгт. Пластун Тернейского муниципального округа</t>
    </r>
  </si>
  <si>
    <t>Ремонт мостовых сооружений в пгт. Пластун Тернйеского муниципального округа</t>
  </si>
  <si>
    <t>Устройство земляного полотна и системы водоотвода на площадке для остановки по ул. Есенина в пгт. Терней Тернейского муниципального округа</t>
  </si>
  <si>
    <t>Ремонт мостовых сооружений в пгт. Терней Тернейского муниципального округа</t>
  </si>
  <si>
    <t>Добровольное пожертвование</t>
  </si>
  <si>
    <t>Ремонт моста через р. Малая-Кема расположенного в 512 м на с-в от дома № 16 по ул. Арсеньева в с. Малая-Кема Тернейского муниципального округа</t>
  </si>
  <si>
    <t>содержание автомобильных дорог общего пользования местного значения и инженерных сооружений на них в с. Перетычиха, с. Единка, с. Самарга, . Агзу Тернейского муниципального округа</t>
  </si>
  <si>
    <t>Ремонт моста по ул. Школьная в с. Перетычиха Тернейского мунциипального округа</t>
  </si>
  <si>
    <t>Ремонт моста по ул. Юбилейная в пгт. Терней Тернейского муниципального округа</t>
  </si>
  <si>
    <t>Ремонт асфальтобетонного покрытия по ул. Ивановская в пгт. Терней (от жилого д. № 61 до д. 62 по ул. Ивановская)</t>
  </si>
  <si>
    <t>Ремонт асфальтобетонного покрытия по ул. Заводская в пгт. Терней (от жилого д. № 8 по ул. Солнечная до федеральной трассы Терней-Малая Кема)</t>
  </si>
  <si>
    <t xml:space="preserve">Ремонт асфальтобетонного покрытия по ул. Гидростроителей в пгт. Пластун (от жилого д. № 9 по до здания № 1 по ул. Гидростроителей) </t>
  </si>
  <si>
    <t>Ремонт автомобильной дороги Амгу-Максимовка км 34-39.265   в Тернейском муниципальном округе Приморского края (ремонт мостов на км 34+400 км 35+300 км 37+270 км 38+200, труб на км 34+700, км 35+950, км 36+700, км 37+700, км 38+100)</t>
  </si>
  <si>
    <t>Разработка комплексной схемы организации дорожного движения Тернейского муниципального округа</t>
  </si>
  <si>
    <t>Содержание уличного освещения на террритории Тернейского муниципального округа</t>
  </si>
  <si>
    <t xml:space="preserve">Ремонт пешеходного тротуара по ул. Партизанская (в районе МКДОУ Детский сад № 1) в пгт. Терней Тернейского муниципального округа </t>
  </si>
  <si>
    <t>Ремонт пешеходной дорожки в пгт. Пластун Тернейского муниципального округа</t>
  </si>
  <si>
    <t xml:space="preserve">Устройство уличного освещения в пгт. Пластун Тернейского муниципального округа </t>
  </si>
  <si>
    <t xml:space="preserve">Устройство уличного освещения в пгт. Терней Тернейского муниципального округа </t>
  </si>
  <si>
    <t>Ремонт  асфальтобетонного покрытия  по пер. Школьный (от дома № 13 по ул.Лермонтова до дома №2 по ул. Гагарина) пгт. Пластун  Тернейского муниципального округа</t>
  </si>
  <si>
    <t>Ремонт асфальтобетонного покрытия по ул. Студенческая (от дома № 31  до дома № 37 по ул. Студенческая)  пгт. Пластун Тернейского муниципального округа</t>
  </si>
  <si>
    <t>Ремонт асфальтобетонного покрытия по ул. Молодежная  (от дома № 8 по ул. Рабочая до федеральной трассы Терней-Малая Кема) пгт. Терней Тернейского муниципального округа</t>
  </si>
  <si>
    <t>Ремонт  асфальтобетонного покрытия  по ул. Первый квартал (от д. № 2 до д. № 5 по ул. Первый квартал)  пгт. Пластун  Тернейского муниципального округа</t>
  </si>
  <si>
    <t>Ремонт  асфальтобетонного покрытия  съезда (от д. № 13 до д. № 17 по ул. Лермонтова)  пгт. Пластун  Тернейского муниципального округа</t>
  </si>
  <si>
    <t>Ремонт  асфальтобетонного покрытия  по ул. Гидростроителей (от д. № 9 до д. № 1 по ул. Гидростроителей)  пгт. Пластун  Тернейского муниципального округа</t>
  </si>
  <si>
    <t>Ремонт  асфальтобетонного покрытия  съезда (от д. № 8 по ул. Лермонтова до д. № 3 по ул. Пушкина)  пгт. Пластун  Тернейского муниципального округа</t>
  </si>
  <si>
    <t>Ремонт  асфальтобетонного покрытия  съезда (от д. № 31 по ул. Студенческая до д. № 1Б по ул. Лесная)  пгт. Пластун  Тернейского муниципального округа</t>
  </si>
  <si>
    <t>,</t>
  </si>
  <si>
    <t>2022-2023</t>
  </si>
  <si>
    <t>от 06.09.2023 № 806</t>
  </si>
  <si>
    <r>
      <rPr>
        <sz val="12"/>
        <rFont val="Times New Roman"/>
        <family val="1"/>
        <charset val="204"/>
      </rPr>
      <t>бюджет Тернейского муниципального округ</t>
    </r>
    <r>
      <rPr>
        <sz val="9"/>
        <rFont val="Times New Roman"/>
        <family val="1"/>
        <charset val="204"/>
      </rPr>
      <t>а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</si>
</sst>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_₽"/>
  </numFmts>
  <fonts count="9" x14ac:knownFonts="1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  <font>
      <sz val="12"/>
      <color theme="1"/>
      <name val="Times New Roman"/>
      <family val="1"/>
      <charset val="204"/>
    </font>
    <font>
      <sz val="12"/>
      <color rgb="FF333333"/>
      <name val="Times New Roman"/>
      <family val="1"/>
      <charset val="204"/>
    </font>
    <font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8">
    <xf numFmtId="0" fontId="0" fillId="0" borderId="0" xfId="0"/>
    <xf numFmtId="0" fontId="2" fillId="0" borderId="0" xfId="0" applyNumberFormat="1" applyFont="1" applyFill="1" applyAlignment="1">
      <alignment horizontal="center"/>
    </xf>
    <xf numFmtId="164" fontId="0" fillId="0" borderId="0" xfId="0" applyNumberFormat="1" applyFill="1"/>
    <xf numFmtId="0" fontId="0" fillId="0" borderId="0" xfId="0" applyNumberFormat="1" applyFill="1"/>
    <xf numFmtId="164" fontId="0" fillId="0" borderId="0" xfId="0" applyNumberFormat="1" applyFill="1" applyAlignment="1"/>
    <xf numFmtId="0" fontId="1" fillId="0" borderId="0" xfId="0" applyNumberFormat="1" applyFont="1" applyFill="1" applyAlignment="1">
      <alignment horizontal="center"/>
    </xf>
    <xf numFmtId="164" fontId="0" fillId="0" borderId="0" xfId="0" applyNumberFormat="1" applyFill="1" applyAlignment="1">
      <alignment horizontal="center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horizontal="center" vertical="top" wrapText="1"/>
    </xf>
    <xf numFmtId="0" fontId="1" fillId="0" borderId="1" xfId="0" applyNumberFormat="1" applyFont="1" applyFill="1" applyBorder="1" applyAlignment="1">
      <alignment horizontal="center" vertical="top" wrapText="1"/>
    </xf>
    <xf numFmtId="0" fontId="2" fillId="0" borderId="2" xfId="0" applyNumberFormat="1" applyFont="1" applyFill="1" applyBorder="1" applyAlignment="1">
      <alignment horizontal="center" vertical="center" wrapText="1"/>
    </xf>
    <xf numFmtId="164" fontId="5" fillId="0" borderId="0" xfId="0" applyNumberFormat="1" applyFont="1" applyFill="1"/>
    <xf numFmtId="164" fontId="0" fillId="0" borderId="4" xfId="0" applyNumberFormat="1" applyFill="1" applyBorder="1"/>
    <xf numFmtId="164" fontId="0" fillId="0" borderId="0" xfId="0" applyNumberFormat="1" applyFill="1" applyBorder="1"/>
    <xf numFmtId="164" fontId="5" fillId="0" borderId="0" xfId="0" applyNumberFormat="1" applyFont="1" applyFill="1" applyBorder="1"/>
    <xf numFmtId="164" fontId="2" fillId="0" borderId="1" xfId="0" applyNumberFormat="1" applyFont="1" applyFill="1" applyBorder="1" applyAlignment="1">
      <alignment horizontal="center" vertical="center" wrapText="1"/>
    </xf>
    <xf numFmtId="164" fontId="0" fillId="0" borderId="2" xfId="0" applyNumberFormat="1" applyFill="1" applyBorder="1" applyAlignment="1">
      <alignment horizontal="center"/>
    </xf>
    <xf numFmtId="0" fontId="1" fillId="0" borderId="10" xfId="0" applyNumberFormat="1" applyFont="1" applyFill="1" applyBorder="1" applyAlignment="1">
      <alignment horizontal="center" vertical="center"/>
    </xf>
    <xf numFmtId="164" fontId="1" fillId="0" borderId="13" xfId="0" applyNumberFormat="1" applyFont="1" applyFill="1" applyBorder="1" applyAlignment="1">
      <alignment horizontal="center" vertical="center" wrapText="1"/>
    </xf>
    <xf numFmtId="164" fontId="1" fillId="0" borderId="14" xfId="0" applyNumberFormat="1" applyFont="1" applyFill="1" applyBorder="1" applyAlignment="1">
      <alignment horizontal="center" vertical="center" wrapText="1"/>
    </xf>
    <xf numFmtId="164" fontId="1" fillId="0" borderId="17" xfId="0" applyNumberFormat="1" applyFont="1" applyFill="1" applyBorder="1" applyAlignment="1">
      <alignment horizontal="center" vertical="center" wrapText="1"/>
    </xf>
    <xf numFmtId="164" fontId="1" fillId="0" borderId="18" xfId="0" applyNumberFormat="1" applyFont="1" applyFill="1" applyBorder="1" applyAlignment="1">
      <alignment horizontal="center" vertical="center" wrapText="1"/>
    </xf>
    <xf numFmtId="164" fontId="1" fillId="0" borderId="20" xfId="0" applyNumberFormat="1" applyFont="1" applyFill="1" applyBorder="1" applyAlignment="1">
      <alignment horizontal="center" vertical="center" wrapText="1"/>
    </xf>
    <xf numFmtId="0" fontId="1" fillId="0" borderId="0" xfId="0" applyNumberFormat="1" applyFont="1" applyFill="1" applyBorder="1" applyAlignment="1">
      <alignment horizontal="center" vertical="center"/>
    </xf>
    <xf numFmtId="164" fontId="1" fillId="0" borderId="5" xfId="0" applyNumberFormat="1" applyFont="1" applyFill="1" applyBorder="1" applyAlignment="1">
      <alignment horizontal="center" vertical="center" wrapText="1"/>
    </xf>
    <xf numFmtId="164" fontId="1" fillId="0" borderId="2" xfId="0" applyNumberFormat="1" applyFont="1" applyFill="1" applyBorder="1" applyAlignment="1">
      <alignment horizontal="center" vertical="center" wrapText="1"/>
    </xf>
    <xf numFmtId="164" fontId="8" fillId="0" borderId="2" xfId="0" applyNumberFormat="1" applyFont="1" applyFill="1" applyBorder="1" applyAlignment="1">
      <alignment horizontal="center" vertical="center" wrapText="1"/>
    </xf>
    <xf numFmtId="164" fontId="0" fillId="0" borderId="0" xfId="0" applyNumberFormat="1"/>
    <xf numFmtId="4" fontId="0" fillId="0" borderId="0" xfId="0" applyNumberFormat="1"/>
    <xf numFmtId="0" fontId="1" fillId="0" borderId="13" xfId="0" applyNumberFormat="1" applyFont="1" applyFill="1" applyBorder="1" applyAlignment="1">
      <alignment horizontal="center" vertical="center" wrapText="1"/>
    </xf>
    <xf numFmtId="164" fontId="1" fillId="0" borderId="2" xfId="0" applyNumberFormat="1" applyFont="1" applyFill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horizontal="center" vertical="center" wrapText="1"/>
    </xf>
    <xf numFmtId="0" fontId="1" fillId="0" borderId="8" xfId="0" applyNumberFormat="1" applyFont="1" applyFill="1" applyBorder="1" applyAlignment="1">
      <alignment horizontal="center" vertical="center"/>
    </xf>
    <xf numFmtId="164" fontId="2" fillId="0" borderId="5" xfId="0" applyNumberFormat="1" applyFont="1" applyFill="1" applyBorder="1" applyAlignment="1">
      <alignment horizontal="center" vertical="center" wrapText="1"/>
    </xf>
    <xf numFmtId="164" fontId="1" fillId="0" borderId="8" xfId="0" applyNumberFormat="1" applyFont="1" applyFill="1" applyBorder="1" applyAlignment="1">
      <alignment horizontal="center" vertical="center" wrapText="1"/>
    </xf>
    <xf numFmtId="0" fontId="1" fillId="0" borderId="5" xfId="0" applyNumberFormat="1" applyFont="1" applyFill="1" applyBorder="1" applyAlignment="1">
      <alignment horizontal="center" vertical="center" wrapText="1"/>
    </xf>
    <xf numFmtId="0" fontId="1" fillId="0" borderId="8" xfId="0" applyNumberFormat="1" applyFont="1" applyFill="1" applyBorder="1" applyAlignment="1">
      <alignment horizontal="center" vertical="center" wrapText="1"/>
    </xf>
    <xf numFmtId="164" fontId="1" fillId="0" borderId="5" xfId="0" applyNumberFormat="1" applyFont="1" applyFill="1" applyBorder="1" applyAlignment="1">
      <alignment horizontal="center" vertical="center" wrapText="1"/>
    </xf>
    <xf numFmtId="164" fontId="1" fillId="0" borderId="3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10" xfId="0" applyNumberFormat="1" applyFont="1" applyFill="1" applyBorder="1" applyAlignment="1">
      <alignment horizontal="center" vertical="center" wrapText="1"/>
    </xf>
    <xf numFmtId="164" fontId="4" fillId="0" borderId="0" xfId="0" applyNumberFormat="1" applyFont="1" applyFill="1" applyAlignment="1">
      <alignment horizontal="center"/>
    </xf>
    <xf numFmtId="164" fontId="1" fillId="0" borderId="6" xfId="0" applyNumberFormat="1" applyFont="1" applyFill="1" applyBorder="1" applyAlignment="1">
      <alignment horizontal="center" vertical="center" wrapText="1"/>
    </xf>
    <xf numFmtId="0" fontId="1" fillId="0" borderId="6" xfId="0" applyNumberFormat="1" applyFont="1" applyFill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horizontal="center" vertical="center"/>
    </xf>
    <xf numFmtId="0" fontId="2" fillId="0" borderId="5" xfId="0" applyNumberFormat="1" applyFont="1" applyFill="1" applyBorder="1" applyAlignment="1">
      <alignment horizontal="center" vertical="center" wrapText="1"/>
    </xf>
    <xf numFmtId="164" fontId="2" fillId="0" borderId="2" xfId="0" applyNumberFormat="1" applyFont="1" applyFill="1" applyBorder="1" applyAlignment="1">
      <alignment horizontal="center" vertical="center" wrapText="1"/>
    </xf>
    <xf numFmtId="164" fontId="1" fillId="0" borderId="2" xfId="0" applyNumberFormat="1" applyFont="1" applyFill="1" applyBorder="1" applyAlignment="1">
      <alignment horizontal="center" vertical="center" wrapText="1"/>
    </xf>
    <xf numFmtId="164" fontId="1" fillId="0" borderId="5" xfId="0" applyNumberFormat="1" applyFont="1" applyFill="1" applyBorder="1" applyAlignment="1">
      <alignment horizontal="center" vertical="center" wrapText="1"/>
    </xf>
    <xf numFmtId="164" fontId="1" fillId="0" borderId="2" xfId="0" applyNumberFormat="1" applyFont="1" applyFill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horizontal="center" vertical="center"/>
    </xf>
    <xf numFmtId="0" fontId="1" fillId="0" borderId="2" xfId="0" applyNumberFormat="1" applyFont="1" applyFill="1" applyBorder="1" applyAlignment="1">
      <alignment horizontal="center" vertical="center" wrapText="1"/>
    </xf>
    <xf numFmtId="0" fontId="1" fillId="0" borderId="5" xfId="0" applyNumberFormat="1" applyFont="1" applyFill="1" applyBorder="1" applyAlignment="1">
      <alignment horizontal="center" vertical="center"/>
    </xf>
    <xf numFmtId="0" fontId="1" fillId="0" borderId="8" xfId="0" applyNumberFormat="1" applyFont="1" applyFill="1" applyBorder="1" applyAlignment="1">
      <alignment horizontal="center" vertical="center"/>
    </xf>
    <xf numFmtId="164" fontId="1" fillId="0" borderId="5" xfId="0" applyNumberFormat="1" applyFont="1" applyFill="1" applyBorder="1" applyAlignment="1">
      <alignment horizontal="center" vertical="center" wrapText="1"/>
    </xf>
    <xf numFmtId="164" fontId="1" fillId="0" borderId="8" xfId="0" applyNumberFormat="1" applyFont="1" applyFill="1" applyBorder="1" applyAlignment="1">
      <alignment horizontal="center" vertical="center" wrapText="1"/>
    </xf>
    <xf numFmtId="0" fontId="1" fillId="0" borderId="5" xfId="0" applyNumberFormat="1" applyFont="1" applyFill="1" applyBorder="1" applyAlignment="1">
      <alignment horizontal="center" vertical="center" wrapText="1"/>
    </xf>
    <xf numFmtId="0" fontId="1" fillId="0" borderId="8" xfId="0" applyNumberFormat="1" applyFont="1" applyFill="1" applyBorder="1" applyAlignment="1">
      <alignment horizontal="center" vertical="center" wrapText="1"/>
    </xf>
    <xf numFmtId="164" fontId="1" fillId="0" borderId="12" xfId="0" applyNumberFormat="1" applyFont="1" applyFill="1" applyBorder="1" applyAlignment="1">
      <alignment horizontal="center" vertical="center" wrapText="1"/>
    </xf>
    <xf numFmtId="164" fontId="2" fillId="0" borderId="5" xfId="0" applyNumberFormat="1" applyFont="1" applyFill="1" applyBorder="1" applyAlignment="1">
      <alignment horizontal="center" vertical="center" wrapText="1"/>
    </xf>
    <xf numFmtId="164" fontId="2" fillId="0" borderId="10" xfId="0" applyNumberFormat="1" applyFont="1" applyFill="1" applyBorder="1" applyAlignment="1">
      <alignment horizontal="center" vertical="center" wrapText="1"/>
    </xf>
    <xf numFmtId="164" fontId="2" fillId="0" borderId="8" xfId="0" applyNumberFormat="1" applyFont="1" applyFill="1" applyBorder="1" applyAlignment="1">
      <alignment horizontal="center" vertical="center" wrapText="1"/>
    </xf>
    <xf numFmtId="0" fontId="2" fillId="0" borderId="5" xfId="0" applyNumberFormat="1" applyFont="1" applyFill="1" applyBorder="1" applyAlignment="1">
      <alignment horizontal="center" vertical="center" wrapText="1"/>
    </xf>
    <xf numFmtId="0" fontId="2" fillId="0" borderId="10" xfId="0" applyNumberFormat="1" applyFont="1" applyFill="1" applyBorder="1" applyAlignment="1">
      <alignment horizontal="center" vertical="center" wrapText="1"/>
    </xf>
    <xf numFmtId="0" fontId="2" fillId="0" borderId="8" xfId="0" applyNumberFormat="1" applyFont="1" applyFill="1" applyBorder="1" applyAlignment="1">
      <alignment horizontal="center" vertical="center" wrapText="1"/>
    </xf>
    <xf numFmtId="164" fontId="2" fillId="0" borderId="2" xfId="0" applyNumberFormat="1" applyFont="1" applyFill="1" applyBorder="1" applyAlignment="1">
      <alignment horizontal="center" vertical="center" wrapText="1"/>
    </xf>
    <xf numFmtId="164" fontId="2" fillId="0" borderId="0" xfId="0" applyNumberFormat="1" applyFont="1" applyFill="1" applyAlignment="1">
      <alignment horizontal="center"/>
    </xf>
    <xf numFmtId="164" fontId="1" fillId="0" borderId="7" xfId="0" applyNumberFormat="1" applyFont="1" applyFill="1" applyBorder="1" applyAlignment="1">
      <alignment horizontal="center" vertical="center" wrapText="1"/>
    </xf>
    <xf numFmtId="164" fontId="1" fillId="0" borderId="3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11" xfId="0" applyNumberFormat="1" applyFont="1" applyFill="1" applyBorder="1" applyAlignment="1">
      <alignment horizontal="center" vertical="center" wrapText="1"/>
    </xf>
    <xf numFmtId="0" fontId="1" fillId="0" borderId="15" xfId="0" applyNumberFormat="1" applyFont="1" applyFill="1" applyBorder="1" applyAlignment="1">
      <alignment horizontal="center" vertical="center" wrapText="1"/>
    </xf>
    <xf numFmtId="164" fontId="1" fillId="0" borderId="16" xfId="0" applyNumberFormat="1" applyFont="1" applyFill="1" applyBorder="1" applyAlignment="1">
      <alignment horizontal="center" vertical="center" wrapText="1"/>
    </xf>
    <xf numFmtId="0" fontId="1" fillId="0" borderId="19" xfId="0" applyNumberFormat="1" applyFont="1" applyFill="1" applyBorder="1" applyAlignment="1">
      <alignment horizontal="center" vertical="center" wrapText="1"/>
    </xf>
    <xf numFmtId="164" fontId="1" fillId="0" borderId="10" xfId="0" applyNumberFormat="1" applyFont="1" applyFill="1" applyBorder="1" applyAlignment="1">
      <alignment horizontal="center" vertical="center" wrapText="1"/>
    </xf>
    <xf numFmtId="164" fontId="4" fillId="0" borderId="8" xfId="0" applyNumberFormat="1" applyFont="1" applyFill="1" applyBorder="1" applyAlignment="1">
      <alignment horizontal="center" vertical="center" wrapText="1"/>
    </xf>
    <xf numFmtId="164" fontId="4" fillId="0" borderId="0" xfId="0" applyNumberFormat="1" applyFont="1" applyFill="1" applyAlignment="1">
      <alignment horizontal="center"/>
    </xf>
    <xf numFmtId="0" fontId="1" fillId="0" borderId="12" xfId="0" applyNumberFormat="1" applyFont="1" applyFill="1" applyBorder="1" applyAlignment="1">
      <alignment horizontal="center" vertical="center" wrapText="1"/>
    </xf>
    <xf numFmtId="0" fontId="1" fillId="0" borderId="10" xfId="0" applyNumberFormat="1" applyFont="1" applyFill="1" applyBorder="1" applyAlignment="1">
      <alignment horizontal="center" vertical="center" wrapText="1"/>
    </xf>
    <xf numFmtId="0" fontId="1" fillId="0" borderId="16" xfId="0" applyNumberFormat="1" applyFont="1" applyFill="1" applyBorder="1" applyAlignment="1">
      <alignment horizontal="center" vertical="center" wrapText="1"/>
    </xf>
    <xf numFmtId="164" fontId="1" fillId="0" borderId="6" xfId="0" applyNumberFormat="1" applyFont="1" applyFill="1" applyBorder="1" applyAlignment="1">
      <alignment horizontal="center" vertical="center" wrapText="1"/>
    </xf>
    <xf numFmtId="164" fontId="1" fillId="0" borderId="9" xfId="0" applyNumberFormat="1" applyFont="1" applyFill="1" applyBorder="1" applyAlignment="1">
      <alignment horizontal="center" vertical="center" wrapText="1"/>
    </xf>
    <xf numFmtId="0" fontId="1" fillId="0" borderId="6" xfId="0" applyNumberFormat="1" applyFont="1" applyFill="1" applyBorder="1" applyAlignment="1">
      <alignment horizontal="center" vertical="center" wrapText="1"/>
    </xf>
    <xf numFmtId="0" fontId="1" fillId="0" borderId="9" xfId="0" applyNumberFormat="1" applyFont="1" applyFill="1" applyBorder="1" applyAlignment="1">
      <alignment horizontal="center" vertical="center" wrapText="1"/>
    </xf>
    <xf numFmtId="164" fontId="2" fillId="0" borderId="5" xfId="0" applyNumberFormat="1" applyFont="1" applyFill="1" applyBorder="1" applyAlignment="1">
      <alignment horizontal="center" vertical="top" wrapText="1"/>
    </xf>
    <xf numFmtId="164" fontId="2" fillId="0" borderId="8" xfId="0" applyNumberFormat="1" applyFont="1" applyFill="1" applyBorder="1" applyAlignment="1">
      <alignment horizontal="center" vertical="top" wrapText="1"/>
    </xf>
    <xf numFmtId="0" fontId="2" fillId="0" borderId="5" xfId="0" applyNumberFormat="1" applyFont="1" applyFill="1" applyBorder="1" applyAlignment="1">
      <alignment horizontal="center" vertical="top" wrapText="1"/>
    </xf>
    <xf numFmtId="0" fontId="2" fillId="0" borderId="8" xfId="0" applyNumberFormat="1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O123"/>
  <sheetViews>
    <sheetView tabSelected="1" view="pageBreakPreview" zoomScale="85" zoomScaleNormal="80" zoomScaleSheetLayoutView="85" workbookViewId="0">
      <pane ySplit="14" topLeftCell="A114" activePane="bottomLeft" state="frozen"/>
      <selection pane="bottomLeft" activeCell="I70" sqref="I70"/>
    </sheetView>
  </sheetViews>
  <sheetFormatPr defaultRowHeight="12.75" x14ac:dyDescent="0.2"/>
  <cols>
    <col min="1" max="1" width="10.140625" style="3" customWidth="1"/>
    <col min="2" max="2" width="43" style="2" customWidth="1"/>
    <col min="3" max="3" width="15.140625" style="3" customWidth="1"/>
    <col min="4" max="4" width="22.140625" style="2" customWidth="1"/>
    <col min="5" max="5" width="20" style="2" customWidth="1"/>
    <col min="6" max="6" width="20.85546875" style="2" customWidth="1"/>
    <col min="7" max="7" width="22.5703125" style="2" customWidth="1"/>
    <col min="8" max="8" width="21.140625" style="6" customWidth="1"/>
    <col min="9" max="9" width="40.42578125" style="6" customWidth="1"/>
    <col min="10" max="16384" width="9.140625" style="2"/>
  </cols>
  <sheetData>
    <row r="2" spans="1:11" ht="15.75" x14ac:dyDescent="0.25">
      <c r="A2" s="1"/>
      <c r="H2" s="76" t="s">
        <v>11</v>
      </c>
      <c r="I2" s="76"/>
      <c r="J2" s="4"/>
      <c r="K2" s="4"/>
    </row>
    <row r="3" spans="1:11" ht="12" customHeight="1" x14ac:dyDescent="0.25">
      <c r="A3" s="1"/>
      <c r="H3" s="76" t="s">
        <v>30</v>
      </c>
      <c r="I3" s="76"/>
      <c r="J3" s="4"/>
      <c r="K3" s="4"/>
    </row>
    <row r="4" spans="1:11" ht="14.25" customHeight="1" x14ac:dyDescent="0.25">
      <c r="A4" s="1"/>
      <c r="H4" s="76" t="s">
        <v>33</v>
      </c>
      <c r="I4" s="76"/>
      <c r="J4" s="4"/>
      <c r="K4" s="4"/>
    </row>
    <row r="5" spans="1:11" ht="12.75" customHeight="1" x14ac:dyDescent="0.25">
      <c r="A5" s="1"/>
      <c r="H5" s="76" t="s">
        <v>121</v>
      </c>
      <c r="I5" s="76"/>
      <c r="J5" s="4"/>
      <c r="K5" s="4"/>
    </row>
    <row r="6" spans="1:11" ht="12.75" customHeight="1" x14ac:dyDescent="0.25">
      <c r="A6" s="1"/>
      <c r="H6" s="41"/>
      <c r="I6" s="41"/>
      <c r="J6" s="4"/>
      <c r="K6" s="4"/>
    </row>
    <row r="7" spans="1:11" ht="9.75" customHeight="1" x14ac:dyDescent="0.25">
      <c r="A7" s="1"/>
      <c r="H7" s="41"/>
      <c r="I7" s="41"/>
      <c r="J7" s="4"/>
      <c r="K7" s="4"/>
    </row>
    <row r="8" spans="1:11" ht="15.75" x14ac:dyDescent="0.25">
      <c r="A8" s="66" t="s">
        <v>31</v>
      </c>
      <c r="B8" s="66"/>
      <c r="C8" s="66"/>
      <c r="D8" s="66"/>
      <c r="E8" s="66"/>
      <c r="F8" s="66"/>
      <c r="G8" s="66"/>
      <c r="H8" s="66"/>
      <c r="I8" s="66"/>
    </row>
    <row r="9" spans="1:11" ht="15.75" x14ac:dyDescent="0.25">
      <c r="A9" s="66" t="s">
        <v>32</v>
      </c>
      <c r="B9" s="66"/>
      <c r="C9" s="66"/>
      <c r="D9" s="66"/>
      <c r="E9" s="66"/>
      <c r="F9" s="66"/>
      <c r="G9" s="66"/>
      <c r="H9" s="66"/>
      <c r="I9" s="66"/>
    </row>
    <row r="10" spans="1:11" ht="15.75" x14ac:dyDescent="0.25">
      <c r="A10" s="66" t="s">
        <v>15</v>
      </c>
      <c r="B10" s="66"/>
      <c r="C10" s="66"/>
      <c r="D10" s="66"/>
      <c r="E10" s="66"/>
      <c r="F10" s="66"/>
      <c r="G10" s="66"/>
      <c r="H10" s="66"/>
      <c r="I10" s="66"/>
    </row>
    <row r="11" spans="1:11" ht="12.75" customHeight="1" x14ac:dyDescent="0.25">
      <c r="A11" s="5"/>
    </row>
    <row r="12" spans="1:11" ht="15.75" x14ac:dyDescent="0.2">
      <c r="A12" s="56" t="s">
        <v>8</v>
      </c>
      <c r="B12" s="80" t="s">
        <v>0</v>
      </c>
      <c r="C12" s="82" t="s">
        <v>1</v>
      </c>
      <c r="D12" s="54" t="s">
        <v>70</v>
      </c>
      <c r="E12" s="67" t="s">
        <v>7</v>
      </c>
      <c r="F12" s="68"/>
      <c r="G12" s="69"/>
      <c r="H12" s="80" t="s">
        <v>2</v>
      </c>
      <c r="I12" s="54" t="s">
        <v>3</v>
      </c>
    </row>
    <row r="13" spans="1:11" s="3" customFormat="1" ht="15.75" x14ac:dyDescent="0.2">
      <c r="A13" s="57"/>
      <c r="B13" s="81"/>
      <c r="C13" s="83"/>
      <c r="D13" s="55"/>
      <c r="E13" s="31">
        <v>2021</v>
      </c>
      <c r="F13" s="7">
        <v>2022</v>
      </c>
      <c r="G13" s="7">
        <v>2023</v>
      </c>
      <c r="H13" s="81"/>
      <c r="I13" s="55"/>
    </row>
    <row r="14" spans="1:11" s="3" customFormat="1" ht="15.75" x14ac:dyDescent="0.2">
      <c r="A14" s="8">
        <v>1</v>
      </c>
      <c r="B14" s="9">
        <v>2</v>
      </c>
      <c r="C14" s="9">
        <v>3</v>
      </c>
      <c r="D14" s="9">
        <v>4</v>
      </c>
      <c r="E14" s="9">
        <v>5</v>
      </c>
      <c r="F14" s="9">
        <v>6</v>
      </c>
      <c r="G14" s="9">
        <v>7</v>
      </c>
      <c r="H14" s="9">
        <v>8</v>
      </c>
      <c r="I14" s="8">
        <v>9</v>
      </c>
    </row>
    <row r="15" spans="1:11" ht="15.75" x14ac:dyDescent="0.2">
      <c r="A15" s="67" t="s">
        <v>4</v>
      </c>
      <c r="B15" s="68"/>
      <c r="C15" s="68"/>
      <c r="D15" s="68"/>
      <c r="E15" s="68"/>
      <c r="F15" s="68"/>
      <c r="G15" s="68"/>
      <c r="H15" s="68"/>
      <c r="I15" s="69"/>
    </row>
    <row r="16" spans="1:11" s="11" customFormat="1" ht="63.75" thickBot="1" x14ac:dyDescent="0.25">
      <c r="A16" s="45">
        <v>1</v>
      </c>
      <c r="B16" s="33" t="s">
        <v>10</v>
      </c>
      <c r="C16" s="45" t="s">
        <v>63</v>
      </c>
      <c r="D16" s="33">
        <f>E16+F16+G16</f>
        <v>44633606.159999996</v>
      </c>
      <c r="E16" s="33">
        <f>E17+E18+E19+E20+E21+E23+E24+E25+E27+E28+E29+E30+E31+E32</f>
        <v>16653135.039999999</v>
      </c>
      <c r="F16" s="33">
        <f>F17+F18+F19+F20+F22+F23+F24+F25+F27+F28+F29+F30+F31+F32+F26</f>
        <v>13885462</v>
      </c>
      <c r="G16" s="33">
        <f>G17+G18+G19+G20+G21+G23+G24+G25+G27+G28+G29+G30+G31+G32+G22+G26</f>
        <v>14095009.120000001</v>
      </c>
      <c r="H16" s="33" t="s">
        <v>19</v>
      </c>
      <c r="I16" s="33" t="s">
        <v>18</v>
      </c>
    </row>
    <row r="17" spans="1:15" ht="70.5" customHeight="1" x14ac:dyDescent="0.2">
      <c r="A17" s="70" t="s">
        <v>12</v>
      </c>
      <c r="B17" s="58" t="s">
        <v>50</v>
      </c>
      <c r="C17" s="77" t="s">
        <v>63</v>
      </c>
      <c r="D17" s="18">
        <f>E17+F17+G17</f>
        <v>10471231</v>
      </c>
      <c r="E17" s="18">
        <v>3802060</v>
      </c>
      <c r="F17" s="18">
        <v>3669171</v>
      </c>
      <c r="G17" s="18">
        <v>3000000</v>
      </c>
      <c r="H17" s="18" t="s">
        <v>19</v>
      </c>
      <c r="I17" s="19" t="s">
        <v>18</v>
      </c>
    </row>
    <row r="18" spans="1:15" ht="66.75" customHeight="1" thickBot="1" x14ac:dyDescent="0.25">
      <c r="A18" s="71"/>
      <c r="B18" s="72"/>
      <c r="C18" s="79"/>
      <c r="D18" s="20">
        <f t="shared" ref="D18:D32" si="0">E18+F18+G18</f>
        <v>31528</v>
      </c>
      <c r="E18" s="20">
        <v>31528</v>
      </c>
      <c r="F18" s="20">
        <v>0</v>
      </c>
      <c r="G18" s="20">
        <v>0</v>
      </c>
      <c r="H18" s="20" t="s">
        <v>19</v>
      </c>
      <c r="I18" s="21" t="s">
        <v>65</v>
      </c>
    </row>
    <row r="19" spans="1:15" ht="64.5" customHeight="1" x14ac:dyDescent="0.2">
      <c r="A19" s="70" t="s">
        <v>13</v>
      </c>
      <c r="B19" s="58" t="s">
        <v>49</v>
      </c>
      <c r="C19" s="77" t="s">
        <v>64</v>
      </c>
      <c r="D19" s="18">
        <f t="shared" si="0"/>
        <v>5664964</v>
      </c>
      <c r="E19" s="18">
        <v>1140247</v>
      </c>
      <c r="F19" s="18">
        <v>1655764</v>
      </c>
      <c r="G19" s="18">
        <v>2868953</v>
      </c>
      <c r="H19" s="18" t="s">
        <v>19</v>
      </c>
      <c r="I19" s="19" t="s">
        <v>18</v>
      </c>
    </row>
    <row r="20" spans="1:15" ht="60.75" customHeight="1" thickBot="1" x14ac:dyDescent="0.25">
      <c r="A20" s="71"/>
      <c r="B20" s="72"/>
      <c r="C20" s="79"/>
      <c r="D20" s="20">
        <f t="shared" si="0"/>
        <v>765230</v>
      </c>
      <c r="E20" s="20">
        <v>165230</v>
      </c>
      <c r="F20" s="20">
        <v>300000</v>
      </c>
      <c r="G20" s="20">
        <v>300000</v>
      </c>
      <c r="H20" s="20" t="s">
        <v>19</v>
      </c>
      <c r="I20" s="21" t="s">
        <v>54</v>
      </c>
    </row>
    <row r="21" spans="1:15" ht="84.75" customHeight="1" x14ac:dyDescent="0.2">
      <c r="A21" s="70" t="s">
        <v>14</v>
      </c>
      <c r="B21" s="58" t="s">
        <v>51</v>
      </c>
      <c r="C21" s="77" t="s">
        <v>63</v>
      </c>
      <c r="D21" s="18">
        <f t="shared" si="0"/>
        <v>500000</v>
      </c>
      <c r="E21" s="18">
        <v>500000</v>
      </c>
      <c r="F21" s="18">
        <v>0</v>
      </c>
      <c r="G21" s="18">
        <v>0</v>
      </c>
      <c r="H21" s="18" t="s">
        <v>19</v>
      </c>
      <c r="I21" s="19" t="s">
        <v>55</v>
      </c>
    </row>
    <row r="22" spans="1:15" ht="75.75" customHeight="1" x14ac:dyDescent="0.2">
      <c r="A22" s="73"/>
      <c r="B22" s="74"/>
      <c r="C22" s="78"/>
      <c r="D22" s="30">
        <f t="shared" si="0"/>
        <v>935000</v>
      </c>
      <c r="E22" s="30">
        <v>0</v>
      </c>
      <c r="F22" s="30">
        <v>535000</v>
      </c>
      <c r="G22" s="30">
        <v>400000</v>
      </c>
      <c r="H22" s="30" t="s">
        <v>19</v>
      </c>
      <c r="I22" s="22" t="s">
        <v>87</v>
      </c>
    </row>
    <row r="23" spans="1:15" ht="78.75" customHeight="1" thickBot="1" x14ac:dyDescent="0.25">
      <c r="A23" s="71"/>
      <c r="B23" s="72"/>
      <c r="C23" s="79"/>
      <c r="D23" s="20">
        <f t="shared" si="0"/>
        <v>600000</v>
      </c>
      <c r="E23" s="20">
        <v>600000</v>
      </c>
      <c r="F23" s="20">
        <v>0</v>
      </c>
      <c r="G23" s="20">
        <v>0</v>
      </c>
      <c r="H23" s="20" t="s">
        <v>19</v>
      </c>
      <c r="I23" s="21" t="s">
        <v>55</v>
      </c>
    </row>
    <row r="24" spans="1:15" ht="96.75" customHeight="1" x14ac:dyDescent="0.2">
      <c r="A24" s="36" t="s">
        <v>20</v>
      </c>
      <c r="B24" s="34" t="s">
        <v>16</v>
      </c>
      <c r="C24" s="36" t="s">
        <v>63</v>
      </c>
      <c r="D24" s="34">
        <f t="shared" si="0"/>
        <v>15206200.120000001</v>
      </c>
      <c r="E24" s="34">
        <v>4882924</v>
      </c>
      <c r="F24" s="34">
        <v>5197220</v>
      </c>
      <c r="G24" s="34">
        <v>5126056.12</v>
      </c>
      <c r="H24" s="34" t="s">
        <v>19</v>
      </c>
      <c r="I24" s="34" t="s">
        <v>18</v>
      </c>
    </row>
    <row r="25" spans="1:15" ht="64.5" customHeight="1" x14ac:dyDescent="0.2">
      <c r="A25" s="56" t="s">
        <v>21</v>
      </c>
      <c r="B25" s="54" t="s">
        <v>17</v>
      </c>
      <c r="C25" s="56" t="s">
        <v>63</v>
      </c>
      <c r="D25" s="30">
        <f t="shared" si="0"/>
        <v>1003472</v>
      </c>
      <c r="E25" s="30">
        <v>468472</v>
      </c>
      <c r="F25" s="30">
        <v>535000</v>
      </c>
      <c r="G25" s="30">
        <v>0</v>
      </c>
      <c r="H25" s="30" t="s">
        <v>19</v>
      </c>
      <c r="I25" s="30" t="s">
        <v>18</v>
      </c>
    </row>
    <row r="26" spans="1:15" ht="65.25" customHeight="1" thickBot="1" x14ac:dyDescent="0.25">
      <c r="A26" s="57"/>
      <c r="B26" s="55"/>
      <c r="C26" s="57"/>
      <c r="D26" s="30">
        <f t="shared" si="0"/>
        <v>400000</v>
      </c>
      <c r="E26" s="30">
        <v>0</v>
      </c>
      <c r="F26" s="30">
        <v>300000</v>
      </c>
      <c r="G26" s="30">
        <v>100000</v>
      </c>
      <c r="H26" s="30" t="s">
        <v>19</v>
      </c>
      <c r="I26" s="30" t="s">
        <v>65</v>
      </c>
    </row>
    <row r="27" spans="1:15" ht="78.75" x14ac:dyDescent="0.2">
      <c r="A27" s="18" t="s">
        <v>22</v>
      </c>
      <c r="B27" s="18" t="s">
        <v>98</v>
      </c>
      <c r="C27" s="29" t="s">
        <v>63</v>
      </c>
      <c r="D27" s="18">
        <f t="shared" si="0"/>
        <v>1912677</v>
      </c>
      <c r="E27" s="18">
        <v>1319370</v>
      </c>
      <c r="F27" s="19">
        <v>293307</v>
      </c>
      <c r="G27" s="18">
        <v>300000</v>
      </c>
      <c r="H27" s="18" t="s">
        <v>19</v>
      </c>
      <c r="I27" s="18" t="s">
        <v>56</v>
      </c>
    </row>
    <row r="28" spans="1:15" ht="63" x14ac:dyDescent="0.2">
      <c r="A28" s="31" t="s">
        <v>34</v>
      </c>
      <c r="B28" s="30" t="s">
        <v>35</v>
      </c>
      <c r="C28" s="31" t="s">
        <v>63</v>
      </c>
      <c r="D28" s="30">
        <f t="shared" si="0"/>
        <v>2350000</v>
      </c>
      <c r="E28" s="30">
        <v>450000</v>
      </c>
      <c r="F28" s="30">
        <v>900000</v>
      </c>
      <c r="G28" s="30">
        <v>1000000</v>
      </c>
      <c r="H28" s="30" t="s">
        <v>19</v>
      </c>
      <c r="I28" s="30" t="s">
        <v>18</v>
      </c>
      <c r="J28" s="12"/>
      <c r="O28" s="13"/>
    </row>
    <row r="29" spans="1:15" ht="63.75" thickBot="1" x14ac:dyDescent="0.25">
      <c r="A29" s="31" t="s">
        <v>36</v>
      </c>
      <c r="B29" s="30" t="s">
        <v>48</v>
      </c>
      <c r="C29" s="31" t="s">
        <v>63</v>
      </c>
      <c r="D29" s="30">
        <f t="shared" si="0"/>
        <v>3004900</v>
      </c>
      <c r="E29" s="30">
        <v>3004900</v>
      </c>
      <c r="F29" s="30">
        <v>0</v>
      </c>
      <c r="G29" s="30">
        <v>0</v>
      </c>
      <c r="H29" s="30" t="s">
        <v>19</v>
      </c>
      <c r="I29" s="30" t="s">
        <v>18</v>
      </c>
      <c r="J29" s="13"/>
      <c r="O29" s="13"/>
    </row>
    <row r="30" spans="1:15" ht="63" x14ac:dyDescent="0.2">
      <c r="A30" s="18" t="s">
        <v>37</v>
      </c>
      <c r="B30" s="18" t="s">
        <v>38</v>
      </c>
      <c r="C30" s="29" t="s">
        <v>63</v>
      </c>
      <c r="D30" s="18">
        <f t="shared" si="0"/>
        <v>740916.04</v>
      </c>
      <c r="E30" s="18">
        <v>240916.04</v>
      </c>
      <c r="F30" s="19">
        <v>500000</v>
      </c>
      <c r="G30" s="18">
        <v>0</v>
      </c>
      <c r="H30" s="18" t="s">
        <v>19</v>
      </c>
      <c r="I30" s="18" t="s">
        <v>18</v>
      </c>
      <c r="J30" s="13"/>
      <c r="O30" s="13"/>
    </row>
    <row r="31" spans="1:15" ht="63" x14ac:dyDescent="0.2">
      <c r="A31" s="31" t="s">
        <v>40</v>
      </c>
      <c r="B31" s="30" t="s">
        <v>47</v>
      </c>
      <c r="C31" s="31">
        <v>2021</v>
      </c>
      <c r="D31" s="30">
        <f t="shared" si="0"/>
        <v>47488</v>
      </c>
      <c r="E31" s="30">
        <v>47488</v>
      </c>
      <c r="F31" s="30">
        <v>0</v>
      </c>
      <c r="G31" s="30">
        <v>0</v>
      </c>
      <c r="H31" s="30" t="s">
        <v>19</v>
      </c>
      <c r="I31" s="30" t="s">
        <v>18</v>
      </c>
      <c r="J31" s="13"/>
      <c r="O31" s="13"/>
    </row>
    <row r="32" spans="1:15" ht="63" x14ac:dyDescent="0.2">
      <c r="A32" s="31" t="s">
        <v>71</v>
      </c>
      <c r="B32" s="30" t="s">
        <v>78</v>
      </c>
      <c r="C32" s="31">
        <v>2022</v>
      </c>
      <c r="D32" s="30">
        <f t="shared" si="0"/>
        <v>1000000</v>
      </c>
      <c r="E32" s="30">
        <v>0</v>
      </c>
      <c r="F32" s="30">
        <v>0</v>
      </c>
      <c r="G32" s="30">
        <v>1000000</v>
      </c>
      <c r="H32" s="30" t="s">
        <v>19</v>
      </c>
      <c r="I32" s="30" t="s">
        <v>18</v>
      </c>
      <c r="J32" s="13"/>
      <c r="O32" s="13"/>
    </row>
    <row r="33" spans="1:15" ht="15.75" x14ac:dyDescent="0.2">
      <c r="A33" s="49" t="s">
        <v>5</v>
      </c>
      <c r="B33" s="49"/>
      <c r="C33" s="49"/>
      <c r="D33" s="49"/>
      <c r="E33" s="49"/>
      <c r="F33" s="49"/>
      <c r="G33" s="49"/>
      <c r="H33" s="49"/>
      <c r="I33" s="49"/>
    </row>
    <row r="34" spans="1:15" s="11" customFormat="1" ht="63" x14ac:dyDescent="0.2">
      <c r="A34" s="62"/>
      <c r="B34" s="59" t="s">
        <v>69</v>
      </c>
      <c r="C34" s="62" t="s">
        <v>63</v>
      </c>
      <c r="D34" s="46">
        <f>E34+F34+G34</f>
        <v>29194419.609999999</v>
      </c>
      <c r="E34" s="46">
        <f>E37+E38+E39+E41+E50+E51+E52+E53+E54+E55+E57+E58+E59</f>
        <v>7275685.3599999994</v>
      </c>
      <c r="F34" s="46">
        <f>F37+F38+F39+F41+F44+F46+F58+F60+F62+F64+F65+F68+F70+F71+F66+F69+F73+F72+F67+F74+F75+F76+F77+F78+F79</f>
        <v>10683588.370000001</v>
      </c>
      <c r="G34" s="46">
        <f>G37+G38+G39+G41+G44+G46+G48+G50+G51+G52+G53+G54+G55+G56+G57+G58+G59+G60+G62+G64+G65+G67+G69+G66+G68+G70+G71+G72+G73+G74+G75+G76+G77+G78+G79+G80+G81+G82+G84+G86+G88+G90+G93+G92+G94+G95+G96+G97+G98+G99</f>
        <v>11235145.879999999</v>
      </c>
      <c r="H34" s="46" t="s">
        <v>19</v>
      </c>
      <c r="I34" s="65" t="s">
        <v>18</v>
      </c>
    </row>
    <row r="35" spans="1:15" s="11" customFormat="1" ht="31.5" x14ac:dyDescent="0.2">
      <c r="A35" s="63"/>
      <c r="B35" s="60"/>
      <c r="C35" s="63"/>
      <c r="D35" s="46">
        <f t="shared" ref="D35" si="1">E35+F35+G35</f>
        <v>158912282.94</v>
      </c>
      <c r="E35" s="46">
        <f>E40+E42+E47+E49</f>
        <v>10000000</v>
      </c>
      <c r="F35" s="46">
        <f>F40+F42+F45+F47+F49+F61+F63</f>
        <v>15000000</v>
      </c>
      <c r="G35" s="46">
        <f>G91+G49+G83</f>
        <v>133912282.94</v>
      </c>
      <c r="H35" s="46" t="s">
        <v>23</v>
      </c>
      <c r="I35" s="65"/>
    </row>
    <row r="36" spans="1:15" s="11" customFormat="1" ht="31.5" x14ac:dyDescent="0.2">
      <c r="A36" s="64"/>
      <c r="B36" s="61"/>
      <c r="C36" s="64"/>
      <c r="D36" s="46">
        <f>E36+F36+G36</f>
        <v>9400000</v>
      </c>
      <c r="E36" s="46">
        <f>E43+E56</f>
        <v>9400000</v>
      </c>
      <c r="F36" s="46">
        <f t="shared" ref="F36:G36" si="2">F43+F56</f>
        <v>0</v>
      </c>
      <c r="G36" s="46">
        <f t="shared" si="2"/>
        <v>0</v>
      </c>
      <c r="H36" s="46" t="s">
        <v>66</v>
      </c>
      <c r="I36" s="65"/>
    </row>
    <row r="37" spans="1:15" ht="79.5" thickBot="1" x14ac:dyDescent="0.25">
      <c r="A37" s="31">
        <v>1</v>
      </c>
      <c r="B37" s="30" t="s">
        <v>52</v>
      </c>
      <c r="C37" s="31" t="s">
        <v>63</v>
      </c>
      <c r="D37" s="30">
        <f t="shared" ref="D37:D58" si="3">SUM(E37:G37)</f>
        <v>0</v>
      </c>
      <c r="E37" s="30">
        <v>0</v>
      </c>
      <c r="F37" s="30">
        <v>0</v>
      </c>
      <c r="G37" s="30">
        <v>0</v>
      </c>
      <c r="H37" s="30" t="s">
        <v>19</v>
      </c>
      <c r="I37" s="30" t="s">
        <v>18</v>
      </c>
    </row>
    <row r="38" spans="1:15" ht="63" x14ac:dyDescent="0.2">
      <c r="A38" s="31">
        <v>2</v>
      </c>
      <c r="B38" s="18" t="s">
        <v>45</v>
      </c>
      <c r="C38" s="29" t="s">
        <v>63</v>
      </c>
      <c r="D38" s="18">
        <f t="shared" si="3"/>
        <v>700000</v>
      </c>
      <c r="E38" s="18">
        <v>0</v>
      </c>
      <c r="F38" s="19">
        <v>700000</v>
      </c>
      <c r="G38" s="18">
        <v>0</v>
      </c>
      <c r="H38" s="18" t="s">
        <v>19</v>
      </c>
      <c r="I38" s="18" t="s">
        <v>18</v>
      </c>
      <c r="J38" s="12"/>
      <c r="O38" s="2" t="s">
        <v>25</v>
      </c>
    </row>
    <row r="39" spans="1:15" ht="69" customHeight="1" x14ac:dyDescent="0.2">
      <c r="A39" s="50">
        <v>3</v>
      </c>
      <c r="B39" s="49" t="s">
        <v>24</v>
      </c>
      <c r="C39" s="51">
        <v>2021</v>
      </c>
      <c r="D39" s="30">
        <f t="shared" si="3"/>
        <v>154639.18</v>
      </c>
      <c r="E39" s="30">
        <v>154639.18</v>
      </c>
      <c r="F39" s="30">
        <v>0</v>
      </c>
      <c r="G39" s="30">
        <v>0</v>
      </c>
      <c r="H39" s="30" t="s">
        <v>19</v>
      </c>
      <c r="I39" s="49" t="s">
        <v>18</v>
      </c>
    </row>
    <row r="40" spans="1:15" ht="38.25" customHeight="1" x14ac:dyDescent="0.2">
      <c r="A40" s="50"/>
      <c r="B40" s="49"/>
      <c r="C40" s="51"/>
      <c r="D40" s="30">
        <f t="shared" si="3"/>
        <v>5000000</v>
      </c>
      <c r="E40" s="30">
        <v>5000000</v>
      </c>
      <c r="F40" s="30">
        <v>0</v>
      </c>
      <c r="G40" s="30">
        <v>0</v>
      </c>
      <c r="H40" s="30" t="s">
        <v>23</v>
      </c>
      <c r="I40" s="49"/>
    </row>
    <row r="41" spans="1:15" ht="47.25" customHeight="1" x14ac:dyDescent="0.2">
      <c r="A41" s="50">
        <v>4</v>
      </c>
      <c r="B41" s="49" t="s">
        <v>57</v>
      </c>
      <c r="C41" s="51">
        <v>2021</v>
      </c>
      <c r="D41" s="30">
        <f t="shared" si="3"/>
        <v>335639.18</v>
      </c>
      <c r="E41" s="30">
        <v>335639.18</v>
      </c>
      <c r="F41" s="30">
        <v>0</v>
      </c>
      <c r="G41" s="30">
        <v>0</v>
      </c>
      <c r="H41" s="30" t="s">
        <v>19</v>
      </c>
      <c r="I41" s="49" t="s">
        <v>18</v>
      </c>
    </row>
    <row r="42" spans="1:15" ht="31.5" x14ac:dyDescent="0.2">
      <c r="A42" s="50"/>
      <c r="B42" s="49"/>
      <c r="C42" s="51"/>
      <c r="D42" s="30">
        <f t="shared" si="3"/>
        <v>5000000</v>
      </c>
      <c r="E42" s="30">
        <v>5000000</v>
      </c>
      <c r="F42" s="30">
        <v>0</v>
      </c>
      <c r="G42" s="30">
        <v>0</v>
      </c>
      <c r="H42" s="30" t="s">
        <v>23</v>
      </c>
      <c r="I42" s="49"/>
    </row>
    <row r="43" spans="1:15" ht="78.75" x14ac:dyDescent="0.2">
      <c r="A43" s="44">
        <v>5</v>
      </c>
      <c r="B43" s="30" t="s">
        <v>39</v>
      </c>
      <c r="C43" s="31">
        <v>2021</v>
      </c>
      <c r="D43" s="30">
        <f t="shared" si="3"/>
        <v>5000000</v>
      </c>
      <c r="E43" s="30">
        <v>5000000</v>
      </c>
      <c r="F43" s="30">
        <v>0</v>
      </c>
      <c r="G43" s="30">
        <v>0</v>
      </c>
      <c r="H43" s="30" t="s">
        <v>62</v>
      </c>
      <c r="I43" s="30" t="s">
        <v>18</v>
      </c>
    </row>
    <row r="44" spans="1:15" ht="63" customHeight="1" x14ac:dyDescent="0.2">
      <c r="A44" s="50">
        <v>6</v>
      </c>
      <c r="B44" s="49" t="s">
        <v>46</v>
      </c>
      <c r="C44" s="51">
        <v>2022</v>
      </c>
      <c r="D44" s="30">
        <f t="shared" si="3"/>
        <v>785885</v>
      </c>
      <c r="E44" s="30">
        <v>0</v>
      </c>
      <c r="F44" s="30">
        <v>785885</v>
      </c>
      <c r="G44" s="30">
        <v>0</v>
      </c>
      <c r="H44" s="30" t="s">
        <v>19</v>
      </c>
      <c r="I44" s="49" t="s">
        <v>18</v>
      </c>
    </row>
    <row r="45" spans="1:15" ht="61.5" customHeight="1" x14ac:dyDescent="0.2">
      <c r="A45" s="50"/>
      <c r="B45" s="49"/>
      <c r="C45" s="51"/>
      <c r="D45" s="30">
        <f t="shared" si="3"/>
        <v>5000000</v>
      </c>
      <c r="E45" s="30">
        <v>0</v>
      </c>
      <c r="F45" s="30">
        <v>5000000</v>
      </c>
      <c r="G45" s="30">
        <v>0</v>
      </c>
      <c r="H45" s="30" t="s">
        <v>23</v>
      </c>
      <c r="I45" s="49"/>
    </row>
    <row r="46" spans="1:15" ht="63" x14ac:dyDescent="0.2">
      <c r="A46" s="50">
        <v>7</v>
      </c>
      <c r="B46" s="49" t="s">
        <v>53</v>
      </c>
      <c r="C46" s="51">
        <v>2022</v>
      </c>
      <c r="D46" s="30">
        <f t="shared" si="3"/>
        <v>937565</v>
      </c>
      <c r="E46" s="30">
        <v>0</v>
      </c>
      <c r="F46" s="30">
        <v>937565</v>
      </c>
      <c r="G46" s="30">
        <v>0</v>
      </c>
      <c r="H46" s="30" t="s">
        <v>19</v>
      </c>
      <c r="I46" s="49" t="s">
        <v>18</v>
      </c>
    </row>
    <row r="47" spans="1:15" ht="66.75" customHeight="1" thickBot="1" x14ac:dyDescent="0.25">
      <c r="A47" s="50"/>
      <c r="B47" s="49"/>
      <c r="C47" s="51"/>
      <c r="D47" s="30">
        <f t="shared" si="3"/>
        <v>5000000</v>
      </c>
      <c r="E47" s="30">
        <v>0</v>
      </c>
      <c r="F47" s="30">
        <v>5000000</v>
      </c>
      <c r="G47" s="30">
        <v>0</v>
      </c>
      <c r="H47" s="30" t="s">
        <v>23</v>
      </c>
      <c r="I47" s="49"/>
    </row>
    <row r="48" spans="1:15" ht="69.75" customHeight="1" thickBot="1" x14ac:dyDescent="0.25">
      <c r="A48" s="50">
        <v>8</v>
      </c>
      <c r="B48" s="58" t="s">
        <v>111</v>
      </c>
      <c r="C48" s="51">
        <v>2023</v>
      </c>
      <c r="D48" s="18">
        <f t="shared" si="3"/>
        <v>228360</v>
      </c>
      <c r="E48" s="18">
        <v>0</v>
      </c>
      <c r="F48" s="19">
        <v>0</v>
      </c>
      <c r="G48" s="18">
        <v>228360</v>
      </c>
      <c r="H48" s="18" t="s">
        <v>19</v>
      </c>
      <c r="I48" s="58" t="s">
        <v>18</v>
      </c>
    </row>
    <row r="49" spans="1:10" ht="31.5" x14ac:dyDescent="0.2">
      <c r="A49" s="50"/>
      <c r="B49" s="55"/>
      <c r="C49" s="51"/>
      <c r="D49" s="18">
        <f t="shared" si="3"/>
        <v>5000000</v>
      </c>
      <c r="E49" s="18">
        <v>0</v>
      </c>
      <c r="F49" s="19">
        <v>0</v>
      </c>
      <c r="G49" s="18">
        <v>5000000</v>
      </c>
      <c r="H49" s="18" t="s">
        <v>23</v>
      </c>
      <c r="I49" s="55"/>
    </row>
    <row r="50" spans="1:10" ht="63" x14ac:dyDescent="0.2">
      <c r="A50" s="44">
        <v>9</v>
      </c>
      <c r="B50" s="30" t="s">
        <v>41</v>
      </c>
      <c r="C50" s="31">
        <v>2021</v>
      </c>
      <c r="D50" s="30">
        <f>SUM(E50:G50)</f>
        <v>400052</v>
      </c>
      <c r="E50" s="30">
        <v>400052</v>
      </c>
      <c r="F50" s="30">
        <v>0</v>
      </c>
      <c r="G50" s="30">
        <v>0</v>
      </c>
      <c r="H50" s="30" t="s">
        <v>19</v>
      </c>
      <c r="I50" s="30" t="s">
        <v>18</v>
      </c>
    </row>
    <row r="51" spans="1:10" ht="63" x14ac:dyDescent="0.2">
      <c r="A51" s="44">
        <v>10</v>
      </c>
      <c r="B51" s="30" t="s">
        <v>42</v>
      </c>
      <c r="C51" s="31">
        <v>2021</v>
      </c>
      <c r="D51" s="30">
        <v>52375</v>
      </c>
      <c r="E51" s="30">
        <v>52375</v>
      </c>
      <c r="F51" s="30">
        <v>0</v>
      </c>
      <c r="G51" s="30">
        <v>0</v>
      </c>
      <c r="H51" s="30" t="s">
        <v>19</v>
      </c>
      <c r="I51" s="30" t="s">
        <v>18</v>
      </c>
    </row>
    <row r="52" spans="1:10" ht="63" x14ac:dyDescent="0.2">
      <c r="A52" s="44">
        <v>11</v>
      </c>
      <c r="B52" s="30" t="s">
        <v>43</v>
      </c>
      <c r="C52" s="31">
        <v>2021</v>
      </c>
      <c r="D52" s="30">
        <f t="shared" si="3"/>
        <v>940268</v>
      </c>
      <c r="E52" s="30">
        <v>940268</v>
      </c>
      <c r="F52" s="30">
        <v>0</v>
      </c>
      <c r="G52" s="30">
        <v>0</v>
      </c>
      <c r="H52" s="30" t="s">
        <v>19</v>
      </c>
      <c r="I52" s="30" t="s">
        <v>18</v>
      </c>
    </row>
    <row r="53" spans="1:10" ht="63" x14ac:dyDescent="0.2">
      <c r="A53" s="44">
        <v>12</v>
      </c>
      <c r="B53" s="30" t="s">
        <v>58</v>
      </c>
      <c r="C53" s="31">
        <v>2021</v>
      </c>
      <c r="D53" s="30">
        <f t="shared" si="3"/>
        <v>1218000</v>
      </c>
      <c r="E53" s="30">
        <v>1218000</v>
      </c>
      <c r="F53" s="30">
        <v>0</v>
      </c>
      <c r="G53" s="30">
        <v>0</v>
      </c>
      <c r="H53" s="30" t="s">
        <v>19</v>
      </c>
      <c r="I53" s="30" t="s">
        <v>18</v>
      </c>
    </row>
    <row r="54" spans="1:10" ht="63" x14ac:dyDescent="0.2">
      <c r="A54" s="44">
        <v>13</v>
      </c>
      <c r="B54" s="30" t="s">
        <v>44</v>
      </c>
      <c r="C54" s="31">
        <v>2021</v>
      </c>
      <c r="D54" s="30">
        <f t="shared" si="3"/>
        <v>400000</v>
      </c>
      <c r="E54" s="30">
        <v>400000</v>
      </c>
      <c r="F54" s="30">
        <v>0</v>
      </c>
      <c r="G54" s="30">
        <v>0</v>
      </c>
      <c r="H54" s="30" t="s">
        <v>19</v>
      </c>
      <c r="I54" s="30" t="s">
        <v>18</v>
      </c>
    </row>
    <row r="55" spans="1:10" ht="63" x14ac:dyDescent="0.2">
      <c r="A55" s="50">
        <v>14</v>
      </c>
      <c r="B55" s="49" t="s">
        <v>59</v>
      </c>
      <c r="C55" s="51">
        <v>2021</v>
      </c>
      <c r="D55" s="30">
        <f t="shared" si="3"/>
        <v>51738</v>
      </c>
      <c r="E55" s="30">
        <v>51738</v>
      </c>
      <c r="F55" s="30">
        <v>0</v>
      </c>
      <c r="G55" s="30">
        <v>0</v>
      </c>
      <c r="H55" s="30" t="s">
        <v>19</v>
      </c>
      <c r="I55" s="49" t="s">
        <v>18</v>
      </c>
    </row>
    <row r="56" spans="1:10" ht="31.5" x14ac:dyDescent="0.2">
      <c r="A56" s="50"/>
      <c r="B56" s="49"/>
      <c r="C56" s="51"/>
      <c r="D56" s="30">
        <f t="shared" si="3"/>
        <v>4400000</v>
      </c>
      <c r="E56" s="30">
        <v>4400000</v>
      </c>
      <c r="F56" s="30">
        <v>0</v>
      </c>
      <c r="G56" s="30">
        <v>0</v>
      </c>
      <c r="H56" s="30" t="s">
        <v>62</v>
      </c>
      <c r="I56" s="49"/>
      <c r="J56" s="13"/>
    </row>
    <row r="57" spans="1:10" ht="78.75" x14ac:dyDescent="0.2">
      <c r="A57" s="44">
        <v>15</v>
      </c>
      <c r="B57" s="30" t="s">
        <v>60</v>
      </c>
      <c r="C57" s="31">
        <v>2021</v>
      </c>
      <c r="D57" s="30">
        <f t="shared" si="3"/>
        <v>2622974</v>
      </c>
      <c r="E57" s="30">
        <v>2622974</v>
      </c>
      <c r="F57" s="30">
        <v>0</v>
      </c>
      <c r="G57" s="30">
        <v>0</v>
      </c>
      <c r="H57" s="30" t="s">
        <v>19</v>
      </c>
      <c r="I57" s="30" t="s">
        <v>18</v>
      </c>
      <c r="J57" s="13"/>
    </row>
    <row r="58" spans="1:10" ht="78.75" x14ac:dyDescent="0.2">
      <c r="A58" s="44">
        <v>16</v>
      </c>
      <c r="B58" s="30" t="s">
        <v>61</v>
      </c>
      <c r="C58" s="31" t="s">
        <v>63</v>
      </c>
      <c r="D58" s="30">
        <f t="shared" si="3"/>
        <v>758000</v>
      </c>
      <c r="E58" s="30">
        <v>500000</v>
      </c>
      <c r="F58" s="30">
        <v>258000</v>
      </c>
      <c r="G58" s="30">
        <v>0</v>
      </c>
      <c r="H58" s="30" t="s">
        <v>19</v>
      </c>
      <c r="I58" s="30" t="s">
        <v>56</v>
      </c>
      <c r="J58" s="13"/>
    </row>
    <row r="59" spans="1:10" ht="78.75" x14ac:dyDescent="0.2">
      <c r="A59" s="44">
        <v>17</v>
      </c>
      <c r="B59" s="30" t="s">
        <v>73</v>
      </c>
      <c r="C59" s="31">
        <v>2021</v>
      </c>
      <c r="D59" s="30">
        <v>600000</v>
      </c>
      <c r="E59" s="30">
        <v>600000</v>
      </c>
      <c r="F59" s="30">
        <v>0</v>
      </c>
      <c r="G59" s="30">
        <v>0</v>
      </c>
      <c r="H59" s="30" t="s">
        <v>19</v>
      </c>
      <c r="I59" s="30" t="s">
        <v>54</v>
      </c>
      <c r="J59" s="13"/>
    </row>
    <row r="60" spans="1:10" ht="63" x14ac:dyDescent="0.2">
      <c r="A60" s="52">
        <v>18</v>
      </c>
      <c r="B60" s="49" t="s">
        <v>85</v>
      </c>
      <c r="C60" s="51">
        <v>2022</v>
      </c>
      <c r="D60" s="30">
        <f t="shared" ref="D60:D61" si="4">SUM(E60:G60)</f>
        <v>642416</v>
      </c>
      <c r="E60" s="30">
        <v>0</v>
      </c>
      <c r="F60" s="30">
        <v>642416</v>
      </c>
      <c r="G60" s="30">
        <v>0</v>
      </c>
      <c r="H60" s="30" t="s">
        <v>19</v>
      </c>
      <c r="I60" s="49" t="s">
        <v>18</v>
      </c>
    </row>
    <row r="61" spans="1:10" ht="31.5" x14ac:dyDescent="0.2">
      <c r="A61" s="53"/>
      <c r="B61" s="49"/>
      <c r="C61" s="51"/>
      <c r="D61" s="30">
        <f t="shared" si="4"/>
        <v>2500000</v>
      </c>
      <c r="E61" s="30">
        <v>0</v>
      </c>
      <c r="F61" s="30">
        <v>2500000</v>
      </c>
      <c r="G61" s="30">
        <v>0</v>
      </c>
      <c r="H61" s="30" t="s">
        <v>23</v>
      </c>
      <c r="I61" s="49"/>
      <c r="J61" s="13"/>
    </row>
    <row r="62" spans="1:10" ht="63" x14ac:dyDescent="0.2">
      <c r="A62" s="52">
        <v>19</v>
      </c>
      <c r="B62" s="49" t="s">
        <v>82</v>
      </c>
      <c r="C62" s="51">
        <v>2022</v>
      </c>
      <c r="D62" s="30">
        <f t="shared" ref="D62:D65" si="5">SUM(E62:G62)</f>
        <v>276704</v>
      </c>
      <c r="E62" s="30">
        <v>0</v>
      </c>
      <c r="F62" s="30">
        <v>276704</v>
      </c>
      <c r="G62" s="30">
        <v>0</v>
      </c>
      <c r="H62" s="30" t="s">
        <v>19</v>
      </c>
      <c r="I62" s="49" t="s">
        <v>18</v>
      </c>
    </row>
    <row r="63" spans="1:10" ht="31.5" x14ac:dyDescent="0.2">
      <c r="A63" s="53"/>
      <c r="B63" s="49"/>
      <c r="C63" s="51"/>
      <c r="D63" s="30">
        <f t="shared" si="5"/>
        <v>2500000</v>
      </c>
      <c r="E63" s="30">
        <v>0</v>
      </c>
      <c r="F63" s="30">
        <v>2500000</v>
      </c>
      <c r="G63" s="30">
        <v>0</v>
      </c>
      <c r="H63" s="30" t="s">
        <v>23</v>
      </c>
      <c r="I63" s="49"/>
      <c r="J63" s="13"/>
    </row>
    <row r="64" spans="1:10" ht="63" x14ac:dyDescent="0.2">
      <c r="A64" s="44">
        <v>20</v>
      </c>
      <c r="B64" s="30" t="s">
        <v>77</v>
      </c>
      <c r="C64" s="31">
        <v>2022</v>
      </c>
      <c r="D64" s="30">
        <f t="shared" si="5"/>
        <v>510958.37</v>
      </c>
      <c r="E64" s="30">
        <v>0</v>
      </c>
      <c r="F64" s="30">
        <v>510958.37</v>
      </c>
      <c r="G64" s="30">
        <v>0</v>
      </c>
      <c r="H64" s="30" t="s">
        <v>19</v>
      </c>
      <c r="I64" s="30" t="s">
        <v>18</v>
      </c>
      <c r="J64" s="13"/>
    </row>
    <row r="65" spans="1:10" ht="63" x14ac:dyDescent="0.2">
      <c r="A65" s="44">
        <v>21</v>
      </c>
      <c r="B65" s="30" t="s">
        <v>81</v>
      </c>
      <c r="C65" s="31">
        <v>2022</v>
      </c>
      <c r="D65" s="30">
        <f t="shared" si="5"/>
        <v>141751</v>
      </c>
      <c r="E65" s="30">
        <v>0</v>
      </c>
      <c r="F65" s="30">
        <v>141751</v>
      </c>
      <c r="G65" s="30">
        <v>0</v>
      </c>
      <c r="H65" s="30" t="s">
        <v>19</v>
      </c>
      <c r="I65" s="30" t="s">
        <v>18</v>
      </c>
      <c r="J65" s="13"/>
    </row>
    <row r="66" spans="1:10" ht="78.75" customHeight="1" x14ac:dyDescent="0.2">
      <c r="A66" s="52">
        <v>22</v>
      </c>
      <c r="B66" s="54" t="s">
        <v>74</v>
      </c>
      <c r="C66" s="56">
        <v>2022</v>
      </c>
      <c r="D66" s="30">
        <f t="shared" ref="D66:D71" si="6">E66+F66+G66</f>
        <v>750000</v>
      </c>
      <c r="E66" s="30">
        <v>0</v>
      </c>
      <c r="F66" s="30">
        <v>250000</v>
      </c>
      <c r="G66" s="30">
        <v>500000</v>
      </c>
      <c r="H66" s="30" t="s">
        <v>19</v>
      </c>
      <c r="I66" s="30" t="s">
        <v>65</v>
      </c>
    </row>
    <row r="67" spans="1:10" ht="63" x14ac:dyDescent="0.2">
      <c r="A67" s="53"/>
      <c r="B67" s="55"/>
      <c r="C67" s="57"/>
      <c r="D67" s="30">
        <f t="shared" si="6"/>
        <v>2104578</v>
      </c>
      <c r="E67" s="30">
        <v>0</v>
      </c>
      <c r="F67" s="30">
        <v>1604578</v>
      </c>
      <c r="G67" s="30">
        <v>500000</v>
      </c>
      <c r="H67" s="30" t="s">
        <v>19</v>
      </c>
      <c r="I67" s="30" t="s">
        <v>18</v>
      </c>
    </row>
    <row r="68" spans="1:10" ht="71.25" customHeight="1" x14ac:dyDescent="0.2">
      <c r="A68" s="52">
        <v>23</v>
      </c>
      <c r="B68" s="54" t="s">
        <v>73</v>
      </c>
      <c r="C68" s="56" t="s">
        <v>120</v>
      </c>
      <c r="D68" s="30">
        <f t="shared" si="6"/>
        <v>750000</v>
      </c>
      <c r="E68" s="30">
        <v>0</v>
      </c>
      <c r="F68" s="30">
        <v>250000</v>
      </c>
      <c r="G68" s="30">
        <v>500000</v>
      </c>
      <c r="H68" s="30" t="s">
        <v>19</v>
      </c>
      <c r="I68" s="30" t="s">
        <v>76</v>
      </c>
    </row>
    <row r="69" spans="1:10" ht="83.25" customHeight="1" x14ac:dyDescent="0.2">
      <c r="A69" s="53"/>
      <c r="B69" s="55"/>
      <c r="C69" s="57"/>
      <c r="D69" s="30">
        <f t="shared" si="6"/>
        <v>1599341</v>
      </c>
      <c r="E69" s="30">
        <v>0</v>
      </c>
      <c r="F69" s="30">
        <v>1599341</v>
      </c>
      <c r="G69" s="30">
        <v>0</v>
      </c>
      <c r="H69" s="30" t="s">
        <v>19</v>
      </c>
      <c r="I69" s="30" t="s">
        <v>18</v>
      </c>
    </row>
    <row r="70" spans="1:10" ht="110.25" x14ac:dyDescent="0.2">
      <c r="A70" s="44">
        <v>24</v>
      </c>
      <c r="B70" s="30" t="s">
        <v>75</v>
      </c>
      <c r="C70" s="31">
        <v>2022</v>
      </c>
      <c r="D70" s="30">
        <f t="shared" si="6"/>
        <v>204554</v>
      </c>
      <c r="E70" s="30">
        <v>0</v>
      </c>
      <c r="F70" s="30">
        <v>204554</v>
      </c>
      <c r="G70" s="30">
        <v>0</v>
      </c>
      <c r="H70" s="30" t="s">
        <v>19</v>
      </c>
      <c r="I70" s="30" t="s">
        <v>54</v>
      </c>
    </row>
    <row r="71" spans="1:10" ht="111" customHeight="1" x14ac:dyDescent="0.2">
      <c r="A71" s="44">
        <v>25</v>
      </c>
      <c r="B71" s="30" t="s">
        <v>83</v>
      </c>
      <c r="C71" s="31">
        <v>2022</v>
      </c>
      <c r="D71" s="30">
        <f t="shared" si="6"/>
        <v>91805</v>
      </c>
      <c r="E71" s="30">
        <v>0</v>
      </c>
      <c r="F71" s="30">
        <v>91805</v>
      </c>
      <c r="G71" s="30">
        <v>0</v>
      </c>
      <c r="H71" s="30" t="s">
        <v>19</v>
      </c>
      <c r="I71" s="30" t="s">
        <v>54</v>
      </c>
    </row>
    <row r="72" spans="1:10" ht="78.75" x14ac:dyDescent="0.2">
      <c r="A72" s="44">
        <v>26</v>
      </c>
      <c r="B72" s="30" t="s">
        <v>88</v>
      </c>
      <c r="C72" s="31">
        <v>2022</v>
      </c>
      <c r="D72" s="30">
        <f>E72+F72+G72</f>
        <v>1200000</v>
      </c>
      <c r="E72" s="30">
        <v>0</v>
      </c>
      <c r="F72" s="30">
        <v>700000</v>
      </c>
      <c r="G72" s="30">
        <v>500000</v>
      </c>
      <c r="H72" s="30" t="s">
        <v>19</v>
      </c>
      <c r="I72" s="30" t="s">
        <v>55</v>
      </c>
    </row>
    <row r="73" spans="1:10" ht="63" x14ac:dyDescent="0.2">
      <c r="A73" s="44">
        <v>27</v>
      </c>
      <c r="B73" s="30" t="s">
        <v>89</v>
      </c>
      <c r="C73" s="31">
        <v>2022</v>
      </c>
      <c r="D73" s="30">
        <f>E73+F73+G73</f>
        <v>250000</v>
      </c>
      <c r="E73" s="30">
        <v>0</v>
      </c>
      <c r="F73" s="30">
        <v>250000</v>
      </c>
      <c r="G73" s="30">
        <v>0</v>
      </c>
      <c r="H73" s="30" t="s">
        <v>19</v>
      </c>
      <c r="I73" s="30" t="s">
        <v>18</v>
      </c>
    </row>
    <row r="74" spans="1:10" ht="63" customHeight="1" x14ac:dyDescent="0.2">
      <c r="A74" s="32">
        <v>28</v>
      </c>
      <c r="B74" s="30" t="s">
        <v>90</v>
      </c>
      <c r="C74" s="36">
        <v>2022</v>
      </c>
      <c r="D74" s="30">
        <f t="shared" ref="D74" si="7">E74+F74+G74</f>
        <v>300000</v>
      </c>
      <c r="E74" s="30">
        <v>0</v>
      </c>
      <c r="F74" s="30">
        <v>300000</v>
      </c>
      <c r="G74" s="30">
        <v>0</v>
      </c>
      <c r="H74" s="30" t="s">
        <v>19</v>
      </c>
      <c r="I74" s="30" t="s">
        <v>18</v>
      </c>
    </row>
    <row r="75" spans="1:10" ht="78.75" x14ac:dyDescent="0.2">
      <c r="A75" s="17">
        <v>29</v>
      </c>
      <c r="B75" s="37" t="s">
        <v>91</v>
      </c>
      <c r="C75" s="40">
        <v>2022</v>
      </c>
      <c r="D75" s="37">
        <f t="shared" ref="D75:D79" si="8">E75+F75+G75</f>
        <v>800000</v>
      </c>
      <c r="E75" s="37">
        <v>0</v>
      </c>
      <c r="F75" s="37">
        <v>400000</v>
      </c>
      <c r="G75" s="37">
        <v>400000</v>
      </c>
      <c r="H75" s="37" t="s">
        <v>19</v>
      </c>
      <c r="I75" s="37" t="s">
        <v>87</v>
      </c>
    </row>
    <row r="76" spans="1:10" ht="63" x14ac:dyDescent="0.2">
      <c r="A76" s="44">
        <v>30</v>
      </c>
      <c r="B76" s="30" t="s">
        <v>95</v>
      </c>
      <c r="C76" s="31">
        <v>2022</v>
      </c>
      <c r="D76" s="30">
        <f t="shared" si="8"/>
        <v>188591</v>
      </c>
      <c r="E76" s="30">
        <v>0</v>
      </c>
      <c r="F76" s="30">
        <v>188591</v>
      </c>
      <c r="G76" s="30">
        <v>0</v>
      </c>
      <c r="H76" s="37" t="s">
        <v>19</v>
      </c>
      <c r="I76" s="30" t="s">
        <v>18</v>
      </c>
    </row>
    <row r="77" spans="1:10" ht="63" x14ac:dyDescent="0.2">
      <c r="A77" s="44">
        <v>31</v>
      </c>
      <c r="B77" s="30" t="s">
        <v>93</v>
      </c>
      <c r="C77" s="31">
        <v>2022</v>
      </c>
      <c r="D77" s="30">
        <f t="shared" si="8"/>
        <v>191440</v>
      </c>
      <c r="E77" s="30">
        <v>0</v>
      </c>
      <c r="F77" s="30">
        <v>191440</v>
      </c>
      <c r="G77" s="30">
        <v>0</v>
      </c>
      <c r="H77" s="37" t="s">
        <v>19</v>
      </c>
      <c r="I77" s="30" t="s">
        <v>54</v>
      </c>
    </row>
    <row r="78" spans="1:10" ht="63" x14ac:dyDescent="0.2">
      <c r="A78" s="23">
        <v>32</v>
      </c>
      <c r="B78" s="37" t="s">
        <v>94</v>
      </c>
      <c r="C78" s="35">
        <v>2022</v>
      </c>
      <c r="D78" s="37">
        <f t="shared" si="8"/>
        <v>100000</v>
      </c>
      <c r="E78" s="37">
        <v>0</v>
      </c>
      <c r="F78" s="37">
        <v>100000</v>
      </c>
      <c r="G78" s="37">
        <v>0</v>
      </c>
      <c r="H78" s="37" t="s">
        <v>19</v>
      </c>
      <c r="I78" s="37" t="s">
        <v>18</v>
      </c>
    </row>
    <row r="79" spans="1:10" ht="63" x14ac:dyDescent="0.2">
      <c r="A79" s="44">
        <v>33</v>
      </c>
      <c r="B79" s="30" t="s">
        <v>97</v>
      </c>
      <c r="C79" s="31">
        <v>2022</v>
      </c>
      <c r="D79" s="30">
        <f t="shared" si="8"/>
        <v>300000</v>
      </c>
      <c r="E79" s="30">
        <v>0</v>
      </c>
      <c r="F79" s="30">
        <v>300000</v>
      </c>
      <c r="G79" s="30">
        <v>0</v>
      </c>
      <c r="H79" s="30" t="s">
        <v>19</v>
      </c>
      <c r="I79" s="30" t="s">
        <v>18</v>
      </c>
    </row>
    <row r="80" spans="1:10" ht="72" customHeight="1" x14ac:dyDescent="0.2">
      <c r="A80" s="44">
        <v>34</v>
      </c>
      <c r="B80" s="30" t="s">
        <v>99</v>
      </c>
      <c r="C80" s="31">
        <v>2023</v>
      </c>
      <c r="D80" s="30">
        <f t="shared" ref="D80:D94" si="9">E80+F80+G80</f>
        <v>200000</v>
      </c>
      <c r="E80" s="30">
        <v>0</v>
      </c>
      <c r="F80" s="30">
        <v>0</v>
      </c>
      <c r="G80" s="30">
        <v>200000</v>
      </c>
      <c r="H80" s="47" t="s">
        <v>19</v>
      </c>
      <c r="I80" s="47" t="s">
        <v>56</v>
      </c>
    </row>
    <row r="81" spans="1:10" ht="63.75" thickBot="1" x14ac:dyDescent="0.25">
      <c r="A81" s="44">
        <v>35</v>
      </c>
      <c r="B81" s="30" t="s">
        <v>100</v>
      </c>
      <c r="C81" s="31">
        <v>2023</v>
      </c>
      <c r="D81" s="30">
        <f t="shared" si="9"/>
        <v>161510</v>
      </c>
      <c r="E81" s="30">
        <v>0</v>
      </c>
      <c r="F81" s="30">
        <v>0</v>
      </c>
      <c r="G81" s="30">
        <v>161510</v>
      </c>
      <c r="H81" s="47" t="s">
        <v>19</v>
      </c>
      <c r="I81" s="47" t="s">
        <v>65</v>
      </c>
    </row>
    <row r="82" spans="1:10" ht="65.25" customHeight="1" thickBot="1" x14ac:dyDescent="0.25">
      <c r="A82" s="52">
        <v>36</v>
      </c>
      <c r="B82" s="58" t="s">
        <v>113</v>
      </c>
      <c r="C82" s="56">
        <v>2023</v>
      </c>
      <c r="D82" s="18">
        <f t="shared" si="9"/>
        <v>80920</v>
      </c>
      <c r="E82" s="18">
        <v>0</v>
      </c>
      <c r="F82" s="19">
        <v>0</v>
      </c>
      <c r="G82" s="18">
        <v>80920</v>
      </c>
      <c r="H82" s="18" t="s">
        <v>19</v>
      </c>
      <c r="I82" s="58" t="s">
        <v>18</v>
      </c>
    </row>
    <row r="83" spans="1:10" ht="50.25" customHeight="1" x14ac:dyDescent="0.2">
      <c r="A83" s="53"/>
      <c r="B83" s="55"/>
      <c r="C83" s="57"/>
      <c r="D83" s="18">
        <f t="shared" si="9"/>
        <v>5000000</v>
      </c>
      <c r="E83" s="18">
        <v>0</v>
      </c>
      <c r="F83" s="19">
        <v>0</v>
      </c>
      <c r="G83" s="18">
        <v>5000000</v>
      </c>
      <c r="H83" s="18" t="s">
        <v>23</v>
      </c>
      <c r="I83" s="55"/>
      <c r="J83" s="13"/>
    </row>
    <row r="84" spans="1:10" s="11" customFormat="1" ht="69.75" customHeight="1" x14ac:dyDescent="0.2">
      <c r="A84" s="52">
        <v>37</v>
      </c>
      <c r="B84" s="54" t="s">
        <v>101</v>
      </c>
      <c r="C84" s="56">
        <v>2023</v>
      </c>
      <c r="D84" s="30">
        <f t="shared" si="9"/>
        <v>0</v>
      </c>
      <c r="E84" s="30">
        <v>0</v>
      </c>
      <c r="F84" s="30">
        <v>0</v>
      </c>
      <c r="G84" s="30">
        <v>0</v>
      </c>
      <c r="H84" s="47" t="s">
        <v>19</v>
      </c>
      <c r="I84" s="54" t="s">
        <v>18</v>
      </c>
      <c r="J84" s="14"/>
    </row>
    <row r="85" spans="1:10" ht="36" customHeight="1" x14ac:dyDescent="0.2">
      <c r="A85" s="53"/>
      <c r="B85" s="55"/>
      <c r="C85" s="57"/>
      <c r="D85" s="30">
        <f t="shared" si="9"/>
        <v>0</v>
      </c>
      <c r="E85" s="30">
        <v>0</v>
      </c>
      <c r="F85" s="30">
        <v>0</v>
      </c>
      <c r="G85" s="30">
        <v>0</v>
      </c>
      <c r="H85" s="47" t="s">
        <v>23</v>
      </c>
      <c r="I85" s="75"/>
      <c r="J85" s="13"/>
    </row>
    <row r="86" spans="1:10" ht="67.5" customHeight="1" x14ac:dyDescent="0.2">
      <c r="A86" s="52">
        <v>38</v>
      </c>
      <c r="B86" s="54" t="s">
        <v>102</v>
      </c>
      <c r="C86" s="56">
        <v>2023</v>
      </c>
      <c r="D86" s="30">
        <f t="shared" si="9"/>
        <v>0</v>
      </c>
      <c r="E86" s="30">
        <v>0</v>
      </c>
      <c r="F86" s="30">
        <v>0</v>
      </c>
      <c r="G86" s="30">
        <v>0</v>
      </c>
      <c r="H86" s="47" t="s">
        <v>19</v>
      </c>
      <c r="I86" s="54" t="s">
        <v>18</v>
      </c>
      <c r="J86" s="13"/>
    </row>
    <row r="87" spans="1:10" ht="37.5" customHeight="1" x14ac:dyDescent="0.2">
      <c r="A87" s="53"/>
      <c r="B87" s="55"/>
      <c r="C87" s="57"/>
      <c r="D87" s="30">
        <f t="shared" si="9"/>
        <v>0</v>
      </c>
      <c r="E87" s="30">
        <v>0</v>
      </c>
      <c r="F87" s="30">
        <v>0</v>
      </c>
      <c r="G87" s="30">
        <v>0</v>
      </c>
      <c r="H87" s="47" t="s">
        <v>23</v>
      </c>
      <c r="I87" s="75"/>
      <c r="J87" s="13"/>
    </row>
    <row r="88" spans="1:10" ht="66.75" customHeight="1" x14ac:dyDescent="0.2">
      <c r="A88" s="52">
        <v>39</v>
      </c>
      <c r="B88" s="54" t="s">
        <v>103</v>
      </c>
      <c r="C88" s="56">
        <v>2023</v>
      </c>
      <c r="D88" s="30">
        <f t="shared" si="9"/>
        <v>0</v>
      </c>
      <c r="E88" s="30">
        <v>0</v>
      </c>
      <c r="F88" s="30">
        <v>0</v>
      </c>
      <c r="G88" s="30">
        <v>0</v>
      </c>
      <c r="H88" s="47" t="s">
        <v>19</v>
      </c>
      <c r="I88" s="54" t="s">
        <v>18</v>
      </c>
      <c r="J88" s="13"/>
    </row>
    <row r="89" spans="1:10" ht="38.25" customHeight="1" x14ac:dyDescent="0.2">
      <c r="A89" s="53"/>
      <c r="B89" s="55"/>
      <c r="C89" s="57"/>
      <c r="D89" s="30">
        <f t="shared" si="9"/>
        <v>0</v>
      </c>
      <c r="E89" s="30">
        <v>0</v>
      </c>
      <c r="F89" s="30">
        <v>0</v>
      </c>
      <c r="G89" s="30">
        <v>0</v>
      </c>
      <c r="H89" s="47" t="s">
        <v>23</v>
      </c>
      <c r="I89" s="75"/>
    </row>
    <row r="90" spans="1:10" ht="60" customHeight="1" x14ac:dyDescent="0.2">
      <c r="A90" s="52">
        <v>40</v>
      </c>
      <c r="B90" s="54" t="s">
        <v>104</v>
      </c>
      <c r="C90" s="56">
        <v>2023</v>
      </c>
      <c r="D90" s="30">
        <f t="shared" si="9"/>
        <v>1251639.22</v>
      </c>
      <c r="E90" s="30">
        <v>0</v>
      </c>
      <c r="F90" s="30">
        <v>0</v>
      </c>
      <c r="G90" s="30">
        <v>1251639.22</v>
      </c>
      <c r="H90" s="47" t="s">
        <v>19</v>
      </c>
      <c r="I90" s="54" t="s">
        <v>18</v>
      </c>
    </row>
    <row r="91" spans="1:10" ht="69" customHeight="1" thickBot="1" x14ac:dyDescent="0.25">
      <c r="A91" s="53"/>
      <c r="B91" s="55"/>
      <c r="C91" s="57"/>
      <c r="D91" s="30">
        <f t="shared" si="9"/>
        <v>123912282.94</v>
      </c>
      <c r="E91" s="30">
        <v>0</v>
      </c>
      <c r="F91" s="30">
        <v>0</v>
      </c>
      <c r="G91" s="30">
        <v>123912282.94</v>
      </c>
      <c r="H91" s="47" t="s">
        <v>23</v>
      </c>
      <c r="I91" s="75"/>
    </row>
    <row r="92" spans="1:10" ht="69" customHeight="1" x14ac:dyDescent="0.2">
      <c r="A92" s="44">
        <v>41</v>
      </c>
      <c r="B92" s="18" t="s">
        <v>108</v>
      </c>
      <c r="C92" s="29">
        <v>2023</v>
      </c>
      <c r="D92" s="18">
        <f>F92+E92+G92</f>
        <v>0</v>
      </c>
      <c r="E92" s="18">
        <v>0</v>
      </c>
      <c r="F92" s="19">
        <v>0</v>
      </c>
      <c r="G92" s="18">
        <v>0</v>
      </c>
      <c r="H92" s="18" t="s">
        <v>19</v>
      </c>
      <c r="I92" s="18" t="s">
        <v>18</v>
      </c>
    </row>
    <row r="93" spans="1:10" ht="69" customHeight="1" thickBot="1" x14ac:dyDescent="0.25">
      <c r="A93" s="44">
        <v>42</v>
      </c>
      <c r="B93" s="30" t="s">
        <v>107</v>
      </c>
      <c r="C93" s="31">
        <v>2023</v>
      </c>
      <c r="D93" s="30">
        <f t="shared" si="9"/>
        <v>581365.36</v>
      </c>
      <c r="E93" s="30">
        <v>0</v>
      </c>
      <c r="F93" s="30">
        <v>0</v>
      </c>
      <c r="G93" s="30">
        <v>581365.36</v>
      </c>
      <c r="H93" s="30" t="s">
        <v>19</v>
      </c>
      <c r="I93" s="30" t="s">
        <v>18</v>
      </c>
    </row>
    <row r="94" spans="1:10" ht="93" customHeight="1" thickBot="1" x14ac:dyDescent="0.25">
      <c r="A94" s="44">
        <v>43</v>
      </c>
      <c r="B94" s="18" t="s">
        <v>112</v>
      </c>
      <c r="C94" s="29">
        <v>2023</v>
      </c>
      <c r="D94" s="18">
        <f t="shared" si="9"/>
        <v>2162805.2799999998</v>
      </c>
      <c r="E94" s="18">
        <v>0</v>
      </c>
      <c r="F94" s="19">
        <v>0</v>
      </c>
      <c r="G94" s="18">
        <v>2162805.2799999998</v>
      </c>
      <c r="H94" s="18" t="s">
        <v>19</v>
      </c>
      <c r="I94" s="18" t="s">
        <v>18</v>
      </c>
    </row>
    <row r="95" spans="1:10" ht="93" customHeight="1" thickBot="1" x14ac:dyDescent="0.25">
      <c r="A95" s="44">
        <v>44</v>
      </c>
      <c r="B95" s="30" t="s">
        <v>114</v>
      </c>
      <c r="C95" s="31">
        <v>2023</v>
      </c>
      <c r="D95" s="30">
        <f>G95+F95+E95</f>
        <v>1110956.94</v>
      </c>
      <c r="E95" s="30">
        <v>0</v>
      </c>
      <c r="F95" s="30">
        <v>0</v>
      </c>
      <c r="G95" s="30">
        <v>1110956.94</v>
      </c>
      <c r="H95" s="18" t="s">
        <v>19</v>
      </c>
      <c r="I95" s="18" t="s">
        <v>18</v>
      </c>
    </row>
    <row r="96" spans="1:10" ht="93" customHeight="1" thickBot="1" x14ac:dyDescent="0.25">
      <c r="A96" s="44">
        <v>45</v>
      </c>
      <c r="B96" s="30" t="s">
        <v>115</v>
      </c>
      <c r="C96" s="31">
        <v>2023</v>
      </c>
      <c r="D96" s="30">
        <f t="shared" ref="D96:D99" si="10">G96+F96+E96</f>
        <v>131829.62</v>
      </c>
      <c r="E96" s="30">
        <v>0</v>
      </c>
      <c r="F96" s="30">
        <v>0</v>
      </c>
      <c r="G96" s="30">
        <v>131829.62</v>
      </c>
      <c r="H96" s="18" t="s">
        <v>19</v>
      </c>
      <c r="I96" s="18" t="s">
        <v>18</v>
      </c>
    </row>
    <row r="97" spans="1:9" ht="93" customHeight="1" thickBot="1" x14ac:dyDescent="0.25">
      <c r="A97" s="44">
        <v>46</v>
      </c>
      <c r="B97" s="30" t="s">
        <v>116</v>
      </c>
      <c r="C97" s="31">
        <v>2023</v>
      </c>
      <c r="D97" s="30">
        <f t="shared" si="10"/>
        <v>504784.63</v>
      </c>
      <c r="E97" s="30">
        <v>0</v>
      </c>
      <c r="F97" s="30">
        <v>0</v>
      </c>
      <c r="G97" s="30">
        <v>504784.63</v>
      </c>
      <c r="H97" s="18" t="s">
        <v>19</v>
      </c>
      <c r="I97" s="18" t="s">
        <v>18</v>
      </c>
    </row>
    <row r="98" spans="1:9" ht="93" customHeight="1" thickBot="1" x14ac:dyDescent="0.25">
      <c r="A98" s="44">
        <v>47</v>
      </c>
      <c r="B98" s="30" t="s">
        <v>117</v>
      </c>
      <c r="C98" s="31">
        <v>2023</v>
      </c>
      <c r="D98" s="30">
        <f t="shared" si="10"/>
        <v>828058.66</v>
      </c>
      <c r="E98" s="30">
        <v>0</v>
      </c>
      <c r="F98" s="30">
        <v>0</v>
      </c>
      <c r="G98" s="30">
        <v>828058.66</v>
      </c>
      <c r="H98" s="18" t="s">
        <v>19</v>
      </c>
      <c r="I98" s="18" t="s">
        <v>18</v>
      </c>
    </row>
    <row r="99" spans="1:9" ht="93" customHeight="1" x14ac:dyDescent="0.2">
      <c r="A99" s="44">
        <v>48</v>
      </c>
      <c r="B99" s="30" t="s">
        <v>118</v>
      </c>
      <c r="C99" s="31">
        <v>2023</v>
      </c>
      <c r="D99" s="30">
        <f t="shared" si="10"/>
        <v>1592916.17</v>
      </c>
      <c r="E99" s="30">
        <v>0</v>
      </c>
      <c r="F99" s="30">
        <v>0</v>
      </c>
      <c r="G99" s="30">
        <v>1592916.17</v>
      </c>
      <c r="H99" s="18" t="s">
        <v>19</v>
      </c>
      <c r="I99" s="18" t="s">
        <v>18</v>
      </c>
    </row>
    <row r="100" spans="1:9" ht="15.75" x14ac:dyDescent="0.2">
      <c r="A100" s="67" t="s">
        <v>119</v>
      </c>
      <c r="B100" s="68"/>
      <c r="C100" s="68"/>
      <c r="D100" s="68"/>
      <c r="E100" s="68"/>
      <c r="F100" s="68"/>
      <c r="G100" s="68"/>
      <c r="H100" s="68"/>
      <c r="I100" s="69"/>
    </row>
    <row r="101" spans="1:9" ht="63" x14ac:dyDescent="0.2">
      <c r="A101" s="10"/>
      <c r="B101" s="46" t="s">
        <v>67</v>
      </c>
      <c r="C101" s="10" t="s">
        <v>63</v>
      </c>
      <c r="D101" s="46">
        <f>E101+F101+G101</f>
        <v>12545741.190000001</v>
      </c>
      <c r="E101" s="46">
        <f>E102+E103+E104+E105+E107+E108+E110</f>
        <v>2096051</v>
      </c>
      <c r="F101" s="46">
        <f>F102+F103+F104+F105+F107+F108+F110+F111+F109+F112</f>
        <v>4594223.29</v>
      </c>
      <c r="G101" s="46">
        <f>G102+G103+G104+G105+G107+G108+G110+G106+G114+G115+G116+G109+G111+G112+G113+G117+G118</f>
        <v>5855466.9000000004</v>
      </c>
      <c r="H101" s="46" t="s">
        <v>19</v>
      </c>
      <c r="I101" s="46" t="s">
        <v>18</v>
      </c>
    </row>
    <row r="102" spans="1:9" ht="63" x14ac:dyDescent="0.2">
      <c r="A102" s="31">
        <v>1</v>
      </c>
      <c r="B102" s="39" t="s">
        <v>26</v>
      </c>
      <c r="C102" s="7">
        <v>2021</v>
      </c>
      <c r="D102" s="30">
        <f>SUM(E102:G102)</f>
        <v>0</v>
      </c>
      <c r="E102" s="30">
        <v>0</v>
      </c>
      <c r="F102" s="30">
        <v>0</v>
      </c>
      <c r="G102" s="30">
        <v>0</v>
      </c>
      <c r="H102" s="30" t="s">
        <v>19</v>
      </c>
      <c r="I102" s="30" t="s">
        <v>18</v>
      </c>
    </row>
    <row r="103" spans="1:9" ht="63.75" thickBot="1" x14ac:dyDescent="0.25">
      <c r="A103" s="31">
        <v>2</v>
      </c>
      <c r="B103" s="39" t="s">
        <v>72</v>
      </c>
      <c r="C103" s="7" t="s">
        <v>68</v>
      </c>
      <c r="D103" s="30">
        <f t="shared" ref="D103:D107" si="11">SUM(E103:G103)</f>
        <v>1596640</v>
      </c>
      <c r="E103" s="30">
        <v>300000</v>
      </c>
      <c r="F103" s="30">
        <v>545500</v>
      </c>
      <c r="G103" s="30">
        <v>751140</v>
      </c>
      <c r="H103" s="30" t="s">
        <v>19</v>
      </c>
      <c r="I103" s="30" t="s">
        <v>18</v>
      </c>
    </row>
    <row r="104" spans="1:9" ht="63.75" thickBot="1" x14ac:dyDescent="0.25">
      <c r="A104" s="31">
        <v>3</v>
      </c>
      <c r="B104" s="18" t="s">
        <v>27</v>
      </c>
      <c r="C104" s="29" t="s">
        <v>68</v>
      </c>
      <c r="D104" s="18">
        <f t="shared" si="11"/>
        <v>2485682.4699999997</v>
      </c>
      <c r="E104" s="18">
        <v>685000</v>
      </c>
      <c r="F104" s="19">
        <v>831112.47</v>
      </c>
      <c r="G104" s="18">
        <v>969570</v>
      </c>
      <c r="H104" s="18" t="s">
        <v>19</v>
      </c>
      <c r="I104" s="18" t="s">
        <v>18</v>
      </c>
    </row>
    <row r="105" spans="1:9" ht="61.5" customHeight="1" x14ac:dyDescent="0.2">
      <c r="A105" s="56">
        <v>4</v>
      </c>
      <c r="B105" s="54" t="s">
        <v>28</v>
      </c>
      <c r="C105" s="56" t="s">
        <v>68</v>
      </c>
      <c r="D105" s="18">
        <f>E105+F105+G105</f>
        <v>1965661.21</v>
      </c>
      <c r="E105" s="18">
        <v>300000</v>
      </c>
      <c r="F105" s="18">
        <v>917654.01</v>
      </c>
      <c r="G105" s="18">
        <v>748007.2</v>
      </c>
      <c r="H105" s="18" t="s">
        <v>19</v>
      </c>
      <c r="I105" s="19" t="s">
        <v>18</v>
      </c>
    </row>
    <row r="106" spans="1:9" ht="63.75" thickBot="1" x14ac:dyDescent="0.25">
      <c r="A106" s="57"/>
      <c r="B106" s="55"/>
      <c r="C106" s="57"/>
      <c r="D106" s="47">
        <f>E106+F106+G106</f>
        <v>305000</v>
      </c>
      <c r="E106" s="48">
        <v>0</v>
      </c>
      <c r="F106" s="48">
        <v>0</v>
      </c>
      <c r="G106" s="48">
        <v>305000</v>
      </c>
      <c r="H106" s="47" t="s">
        <v>19</v>
      </c>
      <c r="I106" s="47" t="s">
        <v>54</v>
      </c>
    </row>
    <row r="107" spans="1:9" ht="78.75" x14ac:dyDescent="0.2">
      <c r="A107" s="31">
        <v>5</v>
      </c>
      <c r="B107" s="18" t="s">
        <v>80</v>
      </c>
      <c r="C107" s="29" t="s">
        <v>68</v>
      </c>
      <c r="D107" s="18">
        <f t="shared" si="11"/>
        <v>2377636.81</v>
      </c>
      <c r="E107" s="18">
        <v>600000</v>
      </c>
      <c r="F107" s="19">
        <v>1122756.81</v>
      </c>
      <c r="G107" s="18">
        <v>654880</v>
      </c>
      <c r="H107" s="18" t="s">
        <v>19</v>
      </c>
      <c r="I107" s="18" t="s">
        <v>18</v>
      </c>
    </row>
    <row r="108" spans="1:9" ht="94.5" x14ac:dyDescent="0.2">
      <c r="A108" s="31">
        <v>6</v>
      </c>
      <c r="B108" s="39" t="s">
        <v>29</v>
      </c>
      <c r="C108" s="7">
        <v>2021</v>
      </c>
      <c r="D108" s="30">
        <f t="shared" ref="D108:D112" si="12">SUM(E108:G108)</f>
        <v>211051</v>
      </c>
      <c r="E108" s="30">
        <v>211051</v>
      </c>
      <c r="F108" s="30">
        <v>0</v>
      </c>
      <c r="G108" s="30">
        <v>0</v>
      </c>
      <c r="H108" s="30" t="s">
        <v>19</v>
      </c>
      <c r="I108" s="30" t="s">
        <v>18</v>
      </c>
    </row>
    <row r="109" spans="1:9" ht="63" x14ac:dyDescent="0.2">
      <c r="A109" s="31">
        <v>7</v>
      </c>
      <c r="B109" s="39" t="s">
        <v>84</v>
      </c>
      <c r="C109" s="7" t="s">
        <v>63</v>
      </c>
      <c r="D109" s="30">
        <f t="shared" si="12"/>
        <v>100000</v>
      </c>
      <c r="E109" s="30">
        <v>0</v>
      </c>
      <c r="F109" s="30">
        <v>100000</v>
      </c>
      <c r="G109" s="30">
        <v>0</v>
      </c>
      <c r="H109" s="30" t="s">
        <v>19</v>
      </c>
      <c r="I109" s="30" t="s">
        <v>65</v>
      </c>
    </row>
    <row r="110" spans="1:9" ht="110.25" x14ac:dyDescent="0.2">
      <c r="A110" s="35">
        <v>8</v>
      </c>
      <c r="B110" s="42" t="s">
        <v>86</v>
      </c>
      <c r="C110" s="43">
        <v>2022</v>
      </c>
      <c r="D110" s="37">
        <f t="shared" si="12"/>
        <v>380000</v>
      </c>
      <c r="E110" s="37">
        <v>0</v>
      </c>
      <c r="F110" s="37">
        <v>380000</v>
      </c>
      <c r="G110" s="37">
        <v>0</v>
      </c>
      <c r="H110" s="37" t="s">
        <v>19</v>
      </c>
      <c r="I110" s="37" t="s">
        <v>18</v>
      </c>
    </row>
    <row r="111" spans="1:9" ht="110.25" x14ac:dyDescent="0.2">
      <c r="A111" s="35">
        <v>9</v>
      </c>
      <c r="B111" s="42" t="s">
        <v>79</v>
      </c>
      <c r="C111" s="43">
        <v>2022</v>
      </c>
      <c r="D111" s="37">
        <f t="shared" si="12"/>
        <v>500000</v>
      </c>
      <c r="E111" s="37">
        <v>0</v>
      </c>
      <c r="F111" s="37">
        <v>500000</v>
      </c>
      <c r="G111" s="37">
        <v>0</v>
      </c>
      <c r="H111" s="37" t="s">
        <v>19</v>
      </c>
      <c r="I111" s="37" t="s">
        <v>18</v>
      </c>
    </row>
    <row r="112" spans="1:9" ht="63" x14ac:dyDescent="0.2">
      <c r="A112" s="35">
        <v>10</v>
      </c>
      <c r="B112" s="42" t="s">
        <v>92</v>
      </c>
      <c r="C112" s="43" t="s">
        <v>63</v>
      </c>
      <c r="D112" s="37">
        <f t="shared" si="12"/>
        <v>197200</v>
      </c>
      <c r="E112" s="37">
        <v>0</v>
      </c>
      <c r="F112" s="37">
        <v>197200</v>
      </c>
      <c r="G112" s="37">
        <v>0</v>
      </c>
      <c r="H112" s="37" t="s">
        <v>19</v>
      </c>
      <c r="I112" s="37" t="s">
        <v>54</v>
      </c>
    </row>
    <row r="113" spans="1:9" ht="106.5" customHeight="1" x14ac:dyDescent="0.2">
      <c r="A113" s="35">
        <v>11</v>
      </c>
      <c r="B113" s="30" t="s">
        <v>109</v>
      </c>
      <c r="C113" s="43">
        <v>2023</v>
      </c>
      <c r="D113" s="37">
        <f>SUM(E113:G113)</f>
        <v>775030.12</v>
      </c>
      <c r="E113" s="37">
        <v>0</v>
      </c>
      <c r="F113" s="37">
        <v>0</v>
      </c>
      <c r="G113" s="37">
        <v>775030.12</v>
      </c>
      <c r="H113" s="30" t="s">
        <v>19</v>
      </c>
      <c r="I113" s="30" t="s">
        <v>18</v>
      </c>
    </row>
    <row r="114" spans="1:9" ht="63" x14ac:dyDescent="0.2">
      <c r="A114" s="31">
        <v>12</v>
      </c>
      <c r="B114" s="30" t="s">
        <v>105</v>
      </c>
      <c r="C114" s="31">
        <v>2023</v>
      </c>
      <c r="D114" s="30">
        <v>250000</v>
      </c>
      <c r="E114" s="30">
        <v>0</v>
      </c>
      <c r="F114" s="30">
        <v>0</v>
      </c>
      <c r="G114" s="30">
        <v>198000</v>
      </c>
      <c r="H114" s="47" t="s">
        <v>19</v>
      </c>
      <c r="I114" s="48" t="s">
        <v>18</v>
      </c>
    </row>
    <row r="115" spans="1:9" ht="47.25" customHeight="1" x14ac:dyDescent="0.2">
      <c r="A115" s="56">
        <v>13</v>
      </c>
      <c r="B115" s="54" t="s">
        <v>106</v>
      </c>
      <c r="C115" s="56">
        <v>2023</v>
      </c>
      <c r="D115" s="30">
        <f>E115+G115+F115</f>
        <v>300000</v>
      </c>
      <c r="E115" s="30">
        <v>0</v>
      </c>
      <c r="F115" s="30">
        <v>0</v>
      </c>
      <c r="G115" s="30">
        <v>300000</v>
      </c>
      <c r="H115" s="26" t="s">
        <v>122</v>
      </c>
      <c r="I115" s="48" t="s">
        <v>55</v>
      </c>
    </row>
    <row r="116" spans="1:9" ht="46.5" customHeight="1" x14ac:dyDescent="0.2">
      <c r="A116" s="78"/>
      <c r="B116" s="74"/>
      <c r="C116" s="78"/>
      <c r="D116" s="30">
        <f t="shared" ref="D116:D117" si="13">E116+G116+F116</f>
        <v>200000</v>
      </c>
      <c r="E116" s="30">
        <v>0</v>
      </c>
      <c r="F116" s="30">
        <v>0</v>
      </c>
      <c r="G116" s="30">
        <v>200000</v>
      </c>
      <c r="H116" s="47" t="s">
        <v>19</v>
      </c>
      <c r="I116" s="48" t="s">
        <v>56</v>
      </c>
    </row>
    <row r="117" spans="1:9" ht="62.25" customHeight="1" x14ac:dyDescent="0.2">
      <c r="A117" s="57"/>
      <c r="B117" s="55"/>
      <c r="C117" s="57"/>
      <c r="D117" s="30">
        <f t="shared" si="13"/>
        <v>150000</v>
      </c>
      <c r="E117" s="30">
        <v>0</v>
      </c>
      <c r="F117" s="30">
        <v>0</v>
      </c>
      <c r="G117" s="30">
        <v>150000</v>
      </c>
      <c r="H117" s="47" t="s">
        <v>19</v>
      </c>
      <c r="I117" s="48" t="s">
        <v>87</v>
      </c>
    </row>
    <row r="118" spans="1:9" ht="89.25" customHeight="1" x14ac:dyDescent="0.2">
      <c r="A118" s="31">
        <v>15</v>
      </c>
      <c r="B118" s="30" t="s">
        <v>110</v>
      </c>
      <c r="C118" s="31">
        <v>2023</v>
      </c>
      <c r="D118" s="30">
        <f t="shared" ref="D118" si="14">E118+G118+F118</f>
        <v>803839.58</v>
      </c>
      <c r="E118" s="30">
        <v>0</v>
      </c>
      <c r="F118" s="30">
        <v>0</v>
      </c>
      <c r="G118" s="30">
        <v>803839.58</v>
      </c>
      <c r="H118" s="30" t="s">
        <v>19</v>
      </c>
      <c r="I118" s="30" t="s">
        <v>18</v>
      </c>
    </row>
    <row r="119" spans="1:9" ht="15.75" x14ac:dyDescent="0.2">
      <c r="A119" s="31"/>
      <c r="B119" s="15" t="s">
        <v>6</v>
      </c>
      <c r="C119" s="86"/>
      <c r="D119" s="59">
        <f>E119+F119+G119</f>
        <v>254686049.90000001</v>
      </c>
      <c r="E119" s="59">
        <f>E16+E34+E35+E36+E101</f>
        <v>45424871.399999999</v>
      </c>
      <c r="F119" s="59">
        <f>F16+F34+F35+F36+F101</f>
        <v>44163273.660000004</v>
      </c>
      <c r="G119" s="59">
        <f>G16+G34+G35+G36+G101</f>
        <v>165097904.84</v>
      </c>
      <c r="H119" s="84"/>
      <c r="I119" s="84"/>
    </row>
    <row r="120" spans="1:9" ht="15.75" x14ac:dyDescent="0.2">
      <c r="A120" s="31"/>
      <c r="B120" s="39" t="s">
        <v>9</v>
      </c>
      <c r="C120" s="87"/>
      <c r="D120" s="61"/>
      <c r="E120" s="61"/>
      <c r="F120" s="61"/>
      <c r="G120" s="61"/>
      <c r="H120" s="85"/>
      <c r="I120" s="85"/>
    </row>
    <row r="121" spans="1:9" ht="31.5" x14ac:dyDescent="0.2">
      <c r="A121" s="31"/>
      <c r="B121" s="38" t="s">
        <v>19</v>
      </c>
      <c r="C121" s="31"/>
      <c r="D121" s="46">
        <f>E121+F121+G121</f>
        <v>86373766.960000008</v>
      </c>
      <c r="E121" s="30">
        <f>E16+E34+E101</f>
        <v>26024871.399999999</v>
      </c>
      <c r="F121" s="30">
        <f>F16+F34+F101</f>
        <v>29163273.66</v>
      </c>
      <c r="G121" s="30">
        <f>G16+G34+G101</f>
        <v>31185621.899999999</v>
      </c>
      <c r="H121" s="39"/>
      <c r="I121" s="30"/>
    </row>
    <row r="122" spans="1:9" ht="15.75" x14ac:dyDescent="0.2">
      <c r="A122" s="31"/>
      <c r="B122" s="38" t="s">
        <v>23</v>
      </c>
      <c r="C122" s="31"/>
      <c r="D122" s="46">
        <f>E122+F122+G122</f>
        <v>158912282.94</v>
      </c>
      <c r="E122" s="30">
        <f>E40+E42+E47+E49</f>
        <v>10000000</v>
      </c>
      <c r="F122" s="30">
        <v>15000000</v>
      </c>
      <c r="G122" s="30">
        <f>G35</f>
        <v>133912282.94</v>
      </c>
      <c r="H122" s="39"/>
      <c r="I122" s="30"/>
    </row>
    <row r="123" spans="1:9" ht="15.75" x14ac:dyDescent="0.2">
      <c r="B123" s="38" t="s">
        <v>96</v>
      </c>
      <c r="D123" s="46">
        <f t="shared" ref="D123" si="15">E123+F123+G123</f>
        <v>9400000</v>
      </c>
      <c r="E123" s="30">
        <f>E36</f>
        <v>9400000</v>
      </c>
      <c r="F123" s="30">
        <f>F36</f>
        <v>0</v>
      </c>
      <c r="G123" s="30">
        <f>G36</f>
        <v>0</v>
      </c>
      <c r="H123" s="16"/>
      <c r="I123" s="16"/>
    </row>
  </sheetData>
  <mergeCells count="104">
    <mergeCell ref="B55:B56"/>
    <mergeCell ref="C55:C56"/>
    <mergeCell ref="A66:A67"/>
    <mergeCell ref="F119:F120"/>
    <mergeCell ref="G119:G120"/>
    <mergeCell ref="H119:H120"/>
    <mergeCell ref="A82:A83"/>
    <mergeCell ref="B82:B83"/>
    <mergeCell ref="C82:C83"/>
    <mergeCell ref="B66:B67"/>
    <mergeCell ref="C66:C67"/>
    <mergeCell ref="A90:A91"/>
    <mergeCell ref="B90:B91"/>
    <mergeCell ref="C90:C91"/>
    <mergeCell ref="C119:C120"/>
    <mergeCell ref="A68:A69"/>
    <mergeCell ref="D119:D120"/>
    <mergeCell ref="B68:B69"/>
    <mergeCell ref="C68:C69"/>
    <mergeCell ref="A100:I100"/>
    <mergeCell ref="I84:I85"/>
    <mergeCell ref="A86:A87"/>
    <mergeCell ref="B86:B87"/>
    <mergeCell ref="C86:C87"/>
    <mergeCell ref="I86:I87"/>
    <mergeCell ref="A115:A117"/>
    <mergeCell ref="B115:B117"/>
    <mergeCell ref="C115:C117"/>
    <mergeCell ref="A105:A106"/>
    <mergeCell ref="B105:B106"/>
    <mergeCell ref="C105:C106"/>
    <mergeCell ref="E119:E120"/>
    <mergeCell ref="I119:I120"/>
    <mergeCell ref="I82:I83"/>
    <mergeCell ref="I88:I89"/>
    <mergeCell ref="I90:I91"/>
    <mergeCell ref="H2:I2"/>
    <mergeCell ref="H3:I3"/>
    <mergeCell ref="H5:I5"/>
    <mergeCell ref="A8:I8"/>
    <mergeCell ref="A9:I9"/>
    <mergeCell ref="H4:I4"/>
    <mergeCell ref="C21:C23"/>
    <mergeCell ref="C17:C18"/>
    <mergeCell ref="I39:I40"/>
    <mergeCell ref="C39:C40"/>
    <mergeCell ref="B39:B40"/>
    <mergeCell ref="C19:C20"/>
    <mergeCell ref="B17:B18"/>
    <mergeCell ref="H12:H13"/>
    <mergeCell ref="D12:D13"/>
    <mergeCell ref="I12:I13"/>
    <mergeCell ref="A12:A13"/>
    <mergeCell ref="B12:B13"/>
    <mergeCell ref="C12:C13"/>
    <mergeCell ref="E12:G12"/>
    <mergeCell ref="A39:A40"/>
    <mergeCell ref="A10:I10"/>
    <mergeCell ref="A15:I15"/>
    <mergeCell ref="A33:I33"/>
    <mergeCell ref="A17:A18"/>
    <mergeCell ref="A19:A20"/>
    <mergeCell ref="B19:B20"/>
    <mergeCell ref="A21:A23"/>
    <mergeCell ref="B21:B23"/>
    <mergeCell ref="C41:C42"/>
    <mergeCell ref="A25:A26"/>
    <mergeCell ref="B25:B26"/>
    <mergeCell ref="C25:C26"/>
    <mergeCell ref="I44:I45"/>
    <mergeCell ref="A41:A42"/>
    <mergeCell ref="B41:B42"/>
    <mergeCell ref="I41:I42"/>
    <mergeCell ref="A44:A45"/>
    <mergeCell ref="B44:B45"/>
    <mergeCell ref="C44:C45"/>
    <mergeCell ref="B34:B36"/>
    <mergeCell ref="C34:C36"/>
    <mergeCell ref="I34:I36"/>
    <mergeCell ref="A34:A36"/>
    <mergeCell ref="I46:I47"/>
    <mergeCell ref="A48:A49"/>
    <mergeCell ref="C48:C49"/>
    <mergeCell ref="A88:A89"/>
    <mergeCell ref="B88:B89"/>
    <mergeCell ref="C88:C89"/>
    <mergeCell ref="A46:A47"/>
    <mergeCell ref="B46:B47"/>
    <mergeCell ref="A62:A63"/>
    <mergeCell ref="B48:B49"/>
    <mergeCell ref="C62:C63"/>
    <mergeCell ref="B62:B63"/>
    <mergeCell ref="C46:C47"/>
    <mergeCell ref="I55:I56"/>
    <mergeCell ref="I62:I63"/>
    <mergeCell ref="A84:A85"/>
    <mergeCell ref="B84:B85"/>
    <mergeCell ref="C84:C85"/>
    <mergeCell ref="I48:I49"/>
    <mergeCell ref="I60:I61"/>
    <mergeCell ref="A60:A61"/>
    <mergeCell ref="B60:B61"/>
    <mergeCell ref="C60:C61"/>
    <mergeCell ref="A55:A56"/>
  </mergeCells>
  <phoneticPr fontId="3" type="noConversion"/>
  <pageMargins left="0.59055118110236215" right="0.19685039370078741" top="0.19685039370078741" bottom="0.19685039370078741" header="0.51181102362204722" footer="0.51181102362204722"/>
  <pageSetup paperSize="9" scale="65" fitToHeight="0" orientation="landscape" r:id="rId1"/>
  <headerFooter alignWithMargins="0"/>
  <rowBreaks count="6" manualBreakCount="6">
    <brk id="23" max="8" man="1"/>
    <brk id="32" max="8" man="1"/>
    <brk id="47" max="8" man="1"/>
    <brk id="59" max="8" man="1"/>
    <brk id="71" max="8" man="1"/>
    <brk id="104" max="8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4"/>
  <sheetViews>
    <sheetView workbookViewId="0">
      <selection activeCell="I15" sqref="I15"/>
    </sheetView>
  </sheetViews>
  <sheetFormatPr defaultRowHeight="12.75" x14ac:dyDescent="0.2"/>
  <cols>
    <col min="1" max="1" width="13.42578125" bestFit="1" customWidth="1"/>
    <col min="9" max="9" width="15.42578125" customWidth="1"/>
    <col min="10" max="10" width="13.5703125" customWidth="1"/>
  </cols>
  <sheetData>
    <row r="1" spans="1:10" ht="15.75" x14ac:dyDescent="0.2">
      <c r="A1" s="25">
        <v>0</v>
      </c>
    </row>
    <row r="2" spans="1:10" ht="15.75" x14ac:dyDescent="0.2">
      <c r="A2" s="25">
        <v>751140</v>
      </c>
    </row>
    <row r="3" spans="1:10" ht="15.75" x14ac:dyDescent="0.2">
      <c r="A3" s="25">
        <v>866700</v>
      </c>
    </row>
    <row r="4" spans="1:10" ht="15.75" x14ac:dyDescent="0.2">
      <c r="A4" s="24">
        <v>611880</v>
      </c>
    </row>
    <row r="5" spans="1:10" ht="15.75" x14ac:dyDescent="0.2">
      <c r="A5" s="24">
        <v>25000</v>
      </c>
    </row>
    <row r="6" spans="1:10" ht="15.75" x14ac:dyDescent="0.2">
      <c r="A6" s="25">
        <v>524880</v>
      </c>
    </row>
    <row r="7" spans="1:10" ht="15.75" x14ac:dyDescent="0.2">
      <c r="A7" s="25">
        <v>0</v>
      </c>
      <c r="I7">
        <v>8560848.1500000004</v>
      </c>
      <c r="J7">
        <v>1912190.34</v>
      </c>
    </row>
    <row r="8" spans="1:10" ht="15.75" x14ac:dyDescent="0.2">
      <c r="A8" s="25">
        <v>0</v>
      </c>
      <c r="J8">
        <v>102870</v>
      </c>
    </row>
    <row r="9" spans="1:10" ht="15.75" x14ac:dyDescent="0.2">
      <c r="A9" s="24">
        <v>0</v>
      </c>
      <c r="J9">
        <v>228036</v>
      </c>
    </row>
    <row r="10" spans="1:10" ht="15.75" x14ac:dyDescent="0.2">
      <c r="A10" s="24">
        <v>0</v>
      </c>
      <c r="J10">
        <v>80092</v>
      </c>
    </row>
    <row r="11" spans="1:10" ht="15.75" x14ac:dyDescent="0.2">
      <c r="A11" s="24">
        <v>0</v>
      </c>
    </row>
    <row r="12" spans="1:10" ht="15.75" x14ac:dyDescent="0.2">
      <c r="A12" s="24">
        <v>0</v>
      </c>
    </row>
    <row r="13" spans="1:10" ht="15.75" x14ac:dyDescent="0.2">
      <c r="A13" s="25">
        <v>250000</v>
      </c>
      <c r="I13">
        <f>I7-J7-J8-J9-J10</f>
        <v>6237659.8100000005</v>
      </c>
    </row>
    <row r="14" spans="1:10" ht="15.75" x14ac:dyDescent="0.2">
      <c r="A14" s="25">
        <v>300000</v>
      </c>
      <c r="I14">
        <f>I13+J7+J9+J10</f>
        <v>8457978.1500000004</v>
      </c>
    </row>
    <row r="15" spans="1:10" ht="15.75" x14ac:dyDescent="0.2">
      <c r="A15" s="25">
        <v>200000</v>
      </c>
    </row>
    <row r="16" spans="1:10" ht="15.75" x14ac:dyDescent="0.2">
      <c r="A16" s="25">
        <v>150000</v>
      </c>
    </row>
    <row r="18" spans="1:1" x14ac:dyDescent="0.2">
      <c r="A18" s="27">
        <f>SUM(A1:A17)</f>
        <v>3679600</v>
      </c>
    </row>
    <row r="24" spans="1:1" x14ac:dyDescent="0.2">
      <c r="A24" s="28">
        <f>3567600-A18</f>
        <v>-112000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Лист1</vt:lpstr>
      <vt:lpstr>Лист2</vt:lpstr>
      <vt:lpstr>Лист1!Заголовки_для_печати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Федотов</dc:creator>
  <cp:lastModifiedBy>User</cp:lastModifiedBy>
  <cp:lastPrinted>2023-08-29T05:36:03Z</cp:lastPrinted>
  <dcterms:created xsi:type="dcterms:W3CDTF">2015-07-13T04:04:48Z</dcterms:created>
  <dcterms:modified xsi:type="dcterms:W3CDTF">2023-09-06T01:00:30Z</dcterms:modified>
</cp:coreProperties>
</file>