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855" yWindow="825" windowWidth="22185" windowHeight="12135"/>
  </bookViews>
  <sheets>
    <sheet name="Документ" sheetId="2" r:id="rId1"/>
  </sheets>
  <definedNames>
    <definedName name="_xlnm._FilterDatabase" localSheetId="0" hidden="1">Документ!$B$14:$K$210</definedName>
    <definedName name="_xlnm.Print_Titles" localSheetId="0">Документ!$13:$13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1" i="2" l="1"/>
  <c r="I33" i="2"/>
  <c r="I32" i="2"/>
  <c r="K160" i="2"/>
  <c r="I160" i="2"/>
  <c r="F198" i="2"/>
  <c r="C198" i="2"/>
  <c r="J197" i="2"/>
  <c r="H197" i="2"/>
  <c r="H196" i="2" s="1"/>
  <c r="E197" i="2"/>
  <c r="E196" i="2" s="1"/>
  <c r="D197" i="2"/>
  <c r="D196" i="2" s="1"/>
  <c r="I198" i="2"/>
  <c r="J188" i="2"/>
  <c r="H188" i="2"/>
  <c r="E188" i="2"/>
  <c r="D188" i="2"/>
  <c r="J179" i="2"/>
  <c r="H179" i="2"/>
  <c r="E179" i="2"/>
  <c r="D179" i="2"/>
  <c r="K192" i="2"/>
  <c r="K193" i="2"/>
  <c r="I181" i="2"/>
  <c r="I182" i="2"/>
  <c r="I183" i="2"/>
  <c r="I184" i="2"/>
  <c r="I185" i="2"/>
  <c r="I186" i="2"/>
  <c r="I187" i="2"/>
  <c r="I189" i="2"/>
  <c r="I191" i="2"/>
  <c r="I194" i="2"/>
  <c r="I195" i="2"/>
  <c r="F185" i="2"/>
  <c r="F186" i="2"/>
  <c r="F187" i="2"/>
  <c r="F189" i="2"/>
  <c r="C185" i="2"/>
  <c r="C186" i="2"/>
  <c r="C187" i="2"/>
  <c r="C189" i="2"/>
  <c r="J173" i="2"/>
  <c r="H173" i="2"/>
  <c r="E173" i="2"/>
  <c r="D173" i="2"/>
  <c r="F174" i="2"/>
  <c r="I174" i="2"/>
  <c r="C174" i="2"/>
  <c r="J136" i="2"/>
  <c r="H136" i="2"/>
  <c r="E136" i="2"/>
  <c r="D136" i="2"/>
  <c r="I138" i="2"/>
  <c r="F138" i="2"/>
  <c r="C138" i="2"/>
  <c r="J86" i="2"/>
  <c r="H86" i="2"/>
  <c r="E86" i="2"/>
  <c r="D86" i="2"/>
  <c r="I87" i="2"/>
  <c r="F87" i="2"/>
  <c r="C87" i="2"/>
  <c r="F80" i="2"/>
  <c r="E79" i="2"/>
  <c r="I80" i="2"/>
  <c r="J79" i="2"/>
  <c r="H79" i="2"/>
  <c r="D79" i="2"/>
  <c r="E58" i="2"/>
  <c r="D58" i="2"/>
  <c r="J58" i="2"/>
  <c r="H58" i="2"/>
  <c r="J55" i="2"/>
  <c r="H55" i="2"/>
  <c r="E55" i="2"/>
  <c r="D55" i="2"/>
  <c r="F56" i="2"/>
  <c r="F57" i="2"/>
  <c r="F59" i="2"/>
  <c r="F60" i="2"/>
  <c r="I60" i="2"/>
  <c r="C56" i="2"/>
  <c r="C57" i="2"/>
  <c r="C59" i="2"/>
  <c r="C60" i="2"/>
  <c r="K56" i="2"/>
  <c r="K59" i="2"/>
  <c r="I57" i="2"/>
  <c r="H31" i="2"/>
  <c r="E31" i="2"/>
  <c r="D31" i="2"/>
  <c r="F33" i="2"/>
  <c r="G33" i="2" s="1"/>
  <c r="C33" i="2"/>
  <c r="H159" i="2"/>
  <c r="J159" i="2"/>
  <c r="K154" i="2"/>
  <c r="K147" i="2"/>
  <c r="J139" i="2"/>
  <c r="H139" i="2"/>
  <c r="K141" i="2"/>
  <c r="K140" i="2"/>
  <c r="J119" i="2"/>
  <c r="H119" i="2"/>
  <c r="E119" i="2"/>
  <c r="D119" i="2"/>
  <c r="I126" i="2"/>
  <c r="I127" i="2"/>
  <c r="F126" i="2"/>
  <c r="F127" i="2"/>
  <c r="C126" i="2"/>
  <c r="C127" i="2"/>
  <c r="J107" i="2"/>
  <c r="H107" i="2"/>
  <c r="D107" i="2"/>
  <c r="I118" i="2"/>
  <c r="K117" i="2"/>
  <c r="I116" i="2"/>
  <c r="F116" i="2"/>
  <c r="C116" i="2"/>
  <c r="I115" i="2"/>
  <c r="F115" i="2"/>
  <c r="C115" i="2"/>
  <c r="I92" i="2"/>
  <c r="K91" i="2"/>
  <c r="F75" i="2"/>
  <c r="K73" i="2"/>
  <c r="K72" i="2"/>
  <c r="I74" i="2"/>
  <c r="I75" i="2"/>
  <c r="F73" i="2"/>
  <c r="F74" i="2"/>
  <c r="F72" i="2"/>
  <c r="E71" i="2"/>
  <c r="D71" i="2"/>
  <c r="C72" i="2"/>
  <c r="C73" i="2"/>
  <c r="C74" i="2"/>
  <c r="C75" i="2"/>
  <c r="J71" i="2"/>
  <c r="H71" i="2"/>
  <c r="K36" i="2"/>
  <c r="C36" i="2"/>
  <c r="J206" i="2"/>
  <c r="J205" i="2" s="1"/>
  <c r="H206" i="2"/>
  <c r="E206" i="2"/>
  <c r="E205" i="2" s="1"/>
  <c r="D206" i="2"/>
  <c r="F201" i="2"/>
  <c r="F203" i="2"/>
  <c r="G203" i="2" s="1"/>
  <c r="F204" i="2"/>
  <c r="J202" i="2"/>
  <c r="H202" i="2"/>
  <c r="J200" i="2"/>
  <c r="H200" i="2"/>
  <c r="C201" i="2"/>
  <c r="C203" i="2"/>
  <c r="C204" i="2"/>
  <c r="G204" i="2" s="1"/>
  <c r="E202" i="2"/>
  <c r="D202" i="2"/>
  <c r="E200" i="2"/>
  <c r="D200" i="2"/>
  <c r="F191" i="2"/>
  <c r="F192" i="2"/>
  <c r="F193" i="2"/>
  <c r="F194" i="2"/>
  <c r="F195" i="2"/>
  <c r="J190" i="2"/>
  <c r="H190" i="2"/>
  <c r="C191" i="2"/>
  <c r="C192" i="2"/>
  <c r="C193" i="2"/>
  <c r="C194" i="2"/>
  <c r="C195" i="2"/>
  <c r="E190" i="2"/>
  <c r="D190" i="2"/>
  <c r="C181" i="2"/>
  <c r="C182" i="2"/>
  <c r="G182" i="2" s="1"/>
  <c r="C183" i="2"/>
  <c r="C184" i="2"/>
  <c r="F180" i="2"/>
  <c r="F181" i="2"/>
  <c r="F182" i="2"/>
  <c r="F183" i="2"/>
  <c r="F184" i="2"/>
  <c r="I206" i="2" l="1"/>
  <c r="K86" i="2"/>
  <c r="G201" i="2"/>
  <c r="G185" i="2"/>
  <c r="G198" i="2"/>
  <c r="G192" i="2"/>
  <c r="E178" i="2"/>
  <c r="G183" i="2"/>
  <c r="G194" i="2"/>
  <c r="K190" i="2"/>
  <c r="G138" i="2"/>
  <c r="I173" i="2"/>
  <c r="G184" i="2"/>
  <c r="J178" i="2"/>
  <c r="G181" i="2"/>
  <c r="D178" i="2"/>
  <c r="I190" i="2"/>
  <c r="G195" i="2"/>
  <c r="G186" i="2"/>
  <c r="F197" i="2"/>
  <c r="C197" i="2"/>
  <c r="J196" i="2"/>
  <c r="F196" i="2" s="1"/>
  <c r="I197" i="2"/>
  <c r="C196" i="2"/>
  <c r="I196" i="2"/>
  <c r="H178" i="2"/>
  <c r="G193" i="2"/>
  <c r="G191" i="2"/>
  <c r="G189" i="2"/>
  <c r="F188" i="2"/>
  <c r="I188" i="2"/>
  <c r="C188" i="2"/>
  <c r="G187" i="2"/>
  <c r="G87" i="2"/>
  <c r="F173" i="2"/>
  <c r="C173" i="2"/>
  <c r="G174" i="2"/>
  <c r="F79" i="2"/>
  <c r="J54" i="2"/>
  <c r="I79" i="2"/>
  <c r="C80" i="2"/>
  <c r="G80" i="2" s="1"/>
  <c r="C79" i="2"/>
  <c r="D54" i="2"/>
  <c r="F58" i="2"/>
  <c r="G60" i="2"/>
  <c r="H54" i="2"/>
  <c r="K58" i="2"/>
  <c r="G59" i="2"/>
  <c r="C58" i="2"/>
  <c r="G57" i="2"/>
  <c r="G56" i="2"/>
  <c r="C55" i="2"/>
  <c r="I58" i="2"/>
  <c r="I55" i="2"/>
  <c r="F55" i="2"/>
  <c r="E54" i="2"/>
  <c r="K55" i="2"/>
  <c r="C202" i="2"/>
  <c r="G74" i="2"/>
  <c r="G73" i="2"/>
  <c r="F202" i="2"/>
  <c r="G127" i="2"/>
  <c r="G126" i="2"/>
  <c r="G116" i="2"/>
  <c r="G75" i="2"/>
  <c r="E199" i="2"/>
  <c r="G115" i="2"/>
  <c r="G72" i="2"/>
  <c r="F71" i="2"/>
  <c r="C190" i="2"/>
  <c r="C206" i="2"/>
  <c r="F206" i="2"/>
  <c r="H199" i="2"/>
  <c r="F190" i="2"/>
  <c r="C200" i="2"/>
  <c r="J199" i="2"/>
  <c r="F200" i="2"/>
  <c r="G200" i="2" s="1"/>
  <c r="D199" i="2"/>
  <c r="H205" i="2"/>
  <c r="D205" i="2"/>
  <c r="C205" i="2" s="1"/>
  <c r="D139" i="2"/>
  <c r="F158" i="2"/>
  <c r="I158" i="2"/>
  <c r="J157" i="2"/>
  <c r="H157" i="2"/>
  <c r="H152" i="2"/>
  <c r="D152" i="2"/>
  <c r="D149" i="2"/>
  <c r="J144" i="2"/>
  <c r="H144" i="2"/>
  <c r="E144" i="2"/>
  <c r="D144" i="2"/>
  <c r="E139" i="2"/>
  <c r="K139" i="2" s="1"/>
  <c r="G202" i="2" l="1"/>
  <c r="K144" i="2"/>
  <c r="F205" i="2"/>
  <c r="G205" i="2" s="1"/>
  <c r="I205" i="2"/>
  <c r="G206" i="2"/>
  <c r="K54" i="2"/>
  <c r="G197" i="2"/>
  <c r="G196" i="2"/>
  <c r="G190" i="2"/>
  <c r="G79" i="2"/>
  <c r="G188" i="2"/>
  <c r="I54" i="2"/>
  <c r="G173" i="2"/>
  <c r="F54" i="2"/>
  <c r="G55" i="2"/>
  <c r="C54" i="2"/>
  <c r="G58" i="2"/>
  <c r="C199" i="2"/>
  <c r="F157" i="2"/>
  <c r="I152" i="2"/>
  <c r="F199" i="2"/>
  <c r="C158" i="2"/>
  <c r="G158" i="2" s="1"/>
  <c r="E157" i="2"/>
  <c r="D157" i="2"/>
  <c r="I157" i="2" s="1"/>
  <c r="E159" i="2"/>
  <c r="K159" i="2" s="1"/>
  <c r="D159" i="2"/>
  <c r="I159" i="2" s="1"/>
  <c r="C148" i="2"/>
  <c r="F148" i="2"/>
  <c r="I148" i="2"/>
  <c r="F147" i="2"/>
  <c r="C147" i="2"/>
  <c r="F141" i="2"/>
  <c r="I141" i="2"/>
  <c r="C141" i="2"/>
  <c r="J131" i="2"/>
  <c r="H131" i="2"/>
  <c r="D131" i="2"/>
  <c r="E129" i="2"/>
  <c r="E128" i="2" s="1"/>
  <c r="J129" i="2"/>
  <c r="H129" i="2"/>
  <c r="D129" i="2"/>
  <c r="E107" i="2"/>
  <c r="I99" i="2"/>
  <c r="I100" i="2"/>
  <c r="I101" i="2"/>
  <c r="I102" i="2"/>
  <c r="F99" i="2"/>
  <c r="F100" i="2"/>
  <c r="F101" i="2"/>
  <c r="F102" i="2"/>
  <c r="C99" i="2"/>
  <c r="C100" i="2"/>
  <c r="C101" i="2"/>
  <c r="C102" i="2"/>
  <c r="J97" i="2"/>
  <c r="H97" i="2"/>
  <c r="E97" i="2"/>
  <c r="D97" i="2"/>
  <c r="G199" i="2" l="1"/>
  <c r="G54" i="2"/>
  <c r="C159" i="2"/>
  <c r="H128" i="2"/>
  <c r="J128" i="2"/>
  <c r="G148" i="2"/>
  <c r="D128" i="2"/>
  <c r="C157" i="2"/>
  <c r="G157" i="2" s="1"/>
  <c r="G147" i="2"/>
  <c r="G141" i="2"/>
  <c r="G101" i="2"/>
  <c r="G100" i="2"/>
  <c r="G102" i="2"/>
  <c r="G99" i="2"/>
  <c r="J85" i="2"/>
  <c r="H85" i="2"/>
  <c r="E85" i="2"/>
  <c r="D85" i="2"/>
  <c r="F92" i="2" l="1"/>
  <c r="C92" i="2"/>
  <c r="C91" i="2"/>
  <c r="F91" i="2"/>
  <c r="F89" i="2"/>
  <c r="I89" i="2"/>
  <c r="C89" i="2"/>
  <c r="F52" i="2"/>
  <c r="E52" i="2"/>
  <c r="C52" i="2" s="1"/>
  <c r="C53" i="2"/>
  <c r="G53" i="2" s="1"/>
  <c r="J31" i="2"/>
  <c r="I36" i="2"/>
  <c r="F36" i="2"/>
  <c r="C32" i="2"/>
  <c r="F32" i="2"/>
  <c r="E19" i="2"/>
  <c r="J39" i="2"/>
  <c r="H39" i="2"/>
  <c r="E39" i="2"/>
  <c r="D39" i="2"/>
  <c r="C42" i="2"/>
  <c r="F42" i="2"/>
  <c r="G42" i="2" s="1"/>
  <c r="I42" i="2"/>
  <c r="C41" i="2"/>
  <c r="F41" i="2"/>
  <c r="I41" i="2"/>
  <c r="J23" i="2"/>
  <c r="H23" i="2"/>
  <c r="E23" i="2"/>
  <c r="D23" i="2"/>
  <c r="F26" i="2"/>
  <c r="I26" i="2"/>
  <c r="C26" i="2"/>
  <c r="C17" i="2"/>
  <c r="F17" i="2"/>
  <c r="I17" i="2"/>
  <c r="J16" i="2"/>
  <c r="J15" i="2" s="1"/>
  <c r="H16" i="2"/>
  <c r="E16" i="2"/>
  <c r="E15" i="2" s="1"/>
  <c r="D16" i="2"/>
  <c r="D15" i="2" s="1"/>
  <c r="G41" i="2" l="1"/>
  <c r="G32" i="2"/>
  <c r="G17" i="2"/>
  <c r="H15" i="2"/>
  <c r="I16" i="2"/>
  <c r="C15" i="2"/>
  <c r="G52" i="2"/>
  <c r="G91" i="2"/>
  <c r="G92" i="2"/>
  <c r="F16" i="2"/>
  <c r="C16" i="2"/>
  <c r="G36" i="2"/>
  <c r="G89" i="2"/>
  <c r="G26" i="2"/>
  <c r="I51" i="2"/>
  <c r="F51" i="2"/>
  <c r="C51" i="2"/>
  <c r="J50" i="2"/>
  <c r="D50" i="2"/>
  <c r="C50" i="2" s="1"/>
  <c r="H50" i="2"/>
  <c r="H44" i="2"/>
  <c r="D44" i="2"/>
  <c r="F47" i="2"/>
  <c r="I47" i="2"/>
  <c r="C47" i="2"/>
  <c r="G16" i="2" l="1"/>
  <c r="F15" i="2"/>
  <c r="G15" i="2" s="1"/>
  <c r="I15" i="2"/>
  <c r="I50" i="2"/>
  <c r="G51" i="2"/>
  <c r="F50" i="2"/>
  <c r="G50" i="2" s="1"/>
  <c r="G47" i="2"/>
  <c r="J171" i="2"/>
  <c r="H171" i="2"/>
  <c r="J166" i="2"/>
  <c r="H166" i="2"/>
  <c r="H165" i="2" s="1"/>
  <c r="J165" i="2" l="1"/>
  <c r="J134" i="2"/>
  <c r="I207" i="2"/>
  <c r="F207" i="2"/>
  <c r="C207" i="2"/>
  <c r="C180" i="2"/>
  <c r="C177" i="2"/>
  <c r="C172" i="2"/>
  <c r="C170" i="2"/>
  <c r="C169" i="2"/>
  <c r="C168" i="2"/>
  <c r="C167" i="2"/>
  <c r="C164" i="2"/>
  <c r="F161" i="2"/>
  <c r="C161" i="2"/>
  <c r="C156" i="2"/>
  <c r="C154" i="2"/>
  <c r="F153" i="2"/>
  <c r="K153" i="2"/>
  <c r="C153" i="2"/>
  <c r="C151" i="2"/>
  <c r="C150" i="2"/>
  <c r="C146" i="2"/>
  <c r="C145" i="2"/>
  <c r="C143" i="2"/>
  <c r="I142" i="2"/>
  <c r="F142" i="2"/>
  <c r="C142" i="2"/>
  <c r="C140" i="2"/>
  <c r="C137" i="2"/>
  <c r="C135" i="2"/>
  <c r="C132" i="2"/>
  <c r="C130" i="2"/>
  <c r="F125" i="2"/>
  <c r="I125" i="2"/>
  <c r="C125" i="2"/>
  <c r="F124" i="2"/>
  <c r="I124" i="2"/>
  <c r="C124" i="2"/>
  <c r="C123" i="2"/>
  <c r="C122" i="2"/>
  <c r="C121" i="2"/>
  <c r="C120" i="2"/>
  <c r="C118" i="2"/>
  <c r="I112" i="2"/>
  <c r="I113" i="2"/>
  <c r="I114" i="2"/>
  <c r="F112" i="2"/>
  <c r="F113" i="2"/>
  <c r="F114" i="2"/>
  <c r="F117" i="2"/>
  <c r="C112" i="2"/>
  <c r="C113" i="2"/>
  <c r="C114" i="2"/>
  <c r="C117" i="2"/>
  <c r="I111" i="2"/>
  <c r="F111" i="2"/>
  <c r="C111" i="2"/>
  <c r="F110" i="2"/>
  <c r="I110" i="2"/>
  <c r="C110" i="2"/>
  <c r="F109" i="2"/>
  <c r="I109" i="2"/>
  <c r="C109" i="2"/>
  <c r="C108" i="2"/>
  <c r="C106" i="2"/>
  <c r="C105" i="2"/>
  <c r="C104" i="2"/>
  <c r="C103" i="2"/>
  <c r="C98" i="2"/>
  <c r="C95" i="2"/>
  <c r="C90" i="2"/>
  <c r="C88" i="2"/>
  <c r="C84" i="2"/>
  <c r="C83" i="2"/>
  <c r="C78" i="2"/>
  <c r="J66" i="2"/>
  <c r="H66" i="2"/>
  <c r="E66" i="2"/>
  <c r="D66" i="2"/>
  <c r="C70" i="2"/>
  <c r="C69" i="2"/>
  <c r="C68" i="2"/>
  <c r="C67" i="2"/>
  <c r="C65" i="2"/>
  <c r="C63" i="2"/>
  <c r="C49" i="2"/>
  <c r="J44" i="2"/>
  <c r="C46" i="2"/>
  <c r="C45" i="2"/>
  <c r="C43" i="2"/>
  <c r="C40" i="2"/>
  <c r="C38" i="2"/>
  <c r="C35" i="2"/>
  <c r="C34" i="2"/>
  <c r="C30" i="2"/>
  <c r="C29" i="2"/>
  <c r="C28" i="2"/>
  <c r="C27" i="2"/>
  <c r="C25" i="2"/>
  <c r="C24" i="2"/>
  <c r="C22" i="2"/>
  <c r="C21" i="2"/>
  <c r="F22" i="2"/>
  <c r="F27" i="2"/>
  <c r="F28" i="2"/>
  <c r="F29" i="2"/>
  <c r="F30" i="2"/>
  <c r="F34" i="2"/>
  <c r="F35" i="2"/>
  <c r="F38" i="2"/>
  <c r="F40" i="2"/>
  <c r="F43" i="2"/>
  <c r="F45" i="2"/>
  <c r="F63" i="2"/>
  <c r="F65" i="2"/>
  <c r="F67" i="2"/>
  <c r="F68" i="2"/>
  <c r="F69" i="2"/>
  <c r="F70" i="2"/>
  <c r="F78" i="2"/>
  <c r="F83" i="2"/>
  <c r="F84" i="2"/>
  <c r="F88" i="2"/>
  <c r="F90" i="2"/>
  <c r="F95" i="2"/>
  <c r="F98" i="2"/>
  <c r="F103" i="2"/>
  <c r="F104" i="2"/>
  <c r="F105" i="2"/>
  <c r="F106" i="2"/>
  <c r="F108" i="2"/>
  <c r="F118" i="2"/>
  <c r="F120" i="2"/>
  <c r="F121" i="2"/>
  <c r="F122" i="2"/>
  <c r="F123" i="2"/>
  <c r="F130" i="2"/>
  <c r="F132" i="2"/>
  <c r="F135" i="2"/>
  <c r="F137" i="2"/>
  <c r="F140" i="2"/>
  <c r="F143" i="2"/>
  <c r="F145" i="2"/>
  <c r="F146" i="2"/>
  <c r="F150" i="2"/>
  <c r="F151" i="2"/>
  <c r="F154" i="2"/>
  <c r="F156" i="2"/>
  <c r="F164" i="2"/>
  <c r="F167" i="2"/>
  <c r="F168" i="2"/>
  <c r="F169" i="2"/>
  <c r="F170" i="2"/>
  <c r="F172" i="2"/>
  <c r="F177" i="2"/>
  <c r="K22" i="2"/>
  <c r="K27" i="2"/>
  <c r="K28" i="2"/>
  <c r="K29" i="2"/>
  <c r="K30" i="2"/>
  <c r="K34" i="2"/>
  <c r="K40" i="2"/>
  <c r="K43" i="2"/>
  <c r="K67" i="2"/>
  <c r="K68" i="2"/>
  <c r="K83" i="2"/>
  <c r="K95" i="2"/>
  <c r="K170" i="2"/>
  <c r="K177" i="2"/>
  <c r="I35" i="2"/>
  <c r="I38" i="2"/>
  <c r="I45" i="2"/>
  <c r="I63" i="2"/>
  <c r="I65" i="2"/>
  <c r="I69" i="2"/>
  <c r="I70" i="2"/>
  <c r="I78" i="2"/>
  <c r="I84" i="2"/>
  <c r="I88" i="2"/>
  <c r="I90" i="2"/>
  <c r="I95" i="2"/>
  <c r="I98" i="2"/>
  <c r="I103" i="2"/>
  <c r="I104" i="2"/>
  <c r="I105" i="2"/>
  <c r="I106" i="2"/>
  <c r="I108" i="2"/>
  <c r="I120" i="2"/>
  <c r="I121" i="2"/>
  <c r="I122" i="2"/>
  <c r="I123" i="2"/>
  <c r="I130" i="2"/>
  <c r="I132" i="2"/>
  <c r="I135" i="2"/>
  <c r="I137" i="2"/>
  <c r="I143" i="2"/>
  <c r="I145" i="2"/>
  <c r="I146" i="2"/>
  <c r="I150" i="2"/>
  <c r="I151" i="2"/>
  <c r="I156" i="2"/>
  <c r="I164" i="2"/>
  <c r="I167" i="2"/>
  <c r="I168" i="2"/>
  <c r="I172" i="2"/>
  <c r="I177" i="2"/>
  <c r="I180" i="2"/>
  <c r="C20" i="2"/>
  <c r="G161" i="2" l="1"/>
  <c r="G207" i="2"/>
  <c r="F31" i="2"/>
  <c r="F159" i="2"/>
  <c r="G159" i="2" s="1"/>
  <c r="G146" i="2"/>
  <c r="G145" i="2"/>
  <c r="C160" i="2"/>
  <c r="G142" i="2"/>
  <c r="G177" i="2"/>
  <c r="G180" i="2"/>
  <c r="G172" i="2"/>
  <c r="G170" i="2"/>
  <c r="G168" i="2"/>
  <c r="G167" i="2"/>
  <c r="G164" i="2"/>
  <c r="F160" i="2"/>
  <c r="G160" i="2" s="1"/>
  <c r="G150" i="2"/>
  <c r="G153" i="2"/>
  <c r="G156" i="2"/>
  <c r="G154" i="2"/>
  <c r="G151" i="2"/>
  <c r="G143" i="2"/>
  <c r="G124" i="2"/>
  <c r="G140" i="2"/>
  <c r="G137" i="2"/>
  <c r="G135" i="2"/>
  <c r="G132" i="2"/>
  <c r="G130" i="2"/>
  <c r="G125" i="2"/>
  <c r="G117" i="2"/>
  <c r="G123" i="2"/>
  <c r="G122" i="2"/>
  <c r="G121" i="2"/>
  <c r="G120" i="2"/>
  <c r="G118" i="2"/>
  <c r="G114" i="2"/>
  <c r="G113" i="2"/>
  <c r="G112" i="2"/>
  <c r="G110" i="2"/>
  <c r="G111" i="2"/>
  <c r="G109" i="2"/>
  <c r="G34" i="2"/>
  <c r="G108" i="2"/>
  <c r="G95" i="2"/>
  <c r="G29" i="2"/>
  <c r="G106" i="2"/>
  <c r="G105" i="2"/>
  <c r="G104" i="2"/>
  <c r="G103" i="2"/>
  <c r="G98" i="2"/>
  <c r="F66" i="2"/>
  <c r="G40" i="2"/>
  <c r="G27" i="2"/>
  <c r="G90" i="2"/>
  <c r="G88" i="2"/>
  <c r="G83" i="2"/>
  <c r="G84" i="2"/>
  <c r="G78" i="2"/>
  <c r="G30" i="2"/>
  <c r="G28" i="2"/>
  <c r="G65" i="2"/>
  <c r="G70" i="2"/>
  <c r="G69" i="2"/>
  <c r="G68" i="2"/>
  <c r="G67" i="2"/>
  <c r="G63" i="2"/>
  <c r="G45" i="2"/>
  <c r="G43" i="2"/>
  <c r="G38" i="2"/>
  <c r="G35" i="2"/>
  <c r="G22" i="2"/>
  <c r="I97" i="2" l="1"/>
  <c r="C97" i="2"/>
  <c r="E155" i="2"/>
  <c r="E152" i="2" s="1"/>
  <c r="J155" i="2"/>
  <c r="J152" i="2" s="1"/>
  <c r="K152" i="2" s="1"/>
  <c r="C155" i="2" l="1"/>
  <c r="C152" i="2"/>
  <c r="C139" i="2"/>
  <c r="C86" i="2"/>
  <c r="F139" i="2"/>
  <c r="I139" i="2"/>
  <c r="I155" i="2"/>
  <c r="F155" i="2"/>
  <c r="F152" i="2"/>
  <c r="G155" i="2" l="1"/>
  <c r="G139" i="2"/>
  <c r="G152" i="2"/>
  <c r="C85" i="2"/>
  <c r="C131" i="2"/>
  <c r="C129" i="2" l="1"/>
  <c r="F131" i="2"/>
  <c r="G131" i="2" s="1"/>
  <c r="I131" i="2"/>
  <c r="I129" i="2"/>
  <c r="F129" i="2"/>
  <c r="E82" i="2"/>
  <c r="H82" i="2"/>
  <c r="J82" i="2"/>
  <c r="D82" i="2"/>
  <c r="E77" i="2"/>
  <c r="E76" i="2" s="1"/>
  <c r="H77" i="2"/>
  <c r="H76" i="2" s="1"/>
  <c r="J77" i="2"/>
  <c r="J76" i="2" s="1"/>
  <c r="D77" i="2"/>
  <c r="D76" i="2" s="1"/>
  <c r="H37" i="2"/>
  <c r="J37" i="2"/>
  <c r="D37" i="2"/>
  <c r="E64" i="2"/>
  <c r="H64" i="2"/>
  <c r="J64" i="2"/>
  <c r="D64" i="2"/>
  <c r="E62" i="2"/>
  <c r="E61" i="2" s="1"/>
  <c r="H62" i="2"/>
  <c r="H61" i="2" s="1"/>
  <c r="J62" i="2"/>
  <c r="J61" i="2" s="1"/>
  <c r="D62" i="2"/>
  <c r="D61" i="2" s="1"/>
  <c r="G129" i="2" l="1"/>
  <c r="C128" i="2"/>
  <c r="C119" i="2"/>
  <c r="C107" i="2"/>
  <c r="K107" i="2"/>
  <c r="C82" i="2"/>
  <c r="C76" i="2"/>
  <c r="C77" i="2"/>
  <c r="C62" i="2"/>
  <c r="C64" i="2"/>
  <c r="C66" i="2"/>
  <c r="C39" i="2"/>
  <c r="K39" i="2"/>
  <c r="K66" i="2"/>
  <c r="I31" i="2"/>
  <c r="I119" i="2"/>
  <c r="F119" i="2"/>
  <c r="F77" i="2"/>
  <c r="I77" i="2"/>
  <c r="F37" i="2"/>
  <c r="I37" i="2"/>
  <c r="F39" i="2"/>
  <c r="I39" i="2"/>
  <c r="F97" i="2"/>
  <c r="G97" i="2" s="1"/>
  <c r="I107" i="2"/>
  <c r="F107" i="2"/>
  <c r="I64" i="2"/>
  <c r="F64" i="2"/>
  <c r="K82" i="2"/>
  <c r="I62" i="2"/>
  <c r="F62" i="2"/>
  <c r="K31" i="2"/>
  <c r="F82" i="2"/>
  <c r="I82" i="2"/>
  <c r="E37" i="2"/>
  <c r="I128" i="2"/>
  <c r="F128" i="2"/>
  <c r="G128" i="2" l="1"/>
  <c r="F61" i="2"/>
  <c r="G119" i="2"/>
  <c r="G39" i="2"/>
  <c r="G107" i="2"/>
  <c r="G64" i="2"/>
  <c r="G82" i="2"/>
  <c r="G77" i="2"/>
  <c r="G62" i="2"/>
  <c r="C61" i="2"/>
  <c r="K61" i="2"/>
  <c r="C37" i="2"/>
  <c r="G37" i="2" s="1"/>
  <c r="C31" i="2"/>
  <c r="G31" i="2" s="1"/>
  <c r="F76" i="2"/>
  <c r="G76" i="2" s="1"/>
  <c r="I76" i="2"/>
  <c r="J19" i="2"/>
  <c r="D19" i="2"/>
  <c r="J48" i="2"/>
  <c r="D48" i="2"/>
  <c r="E44" i="2"/>
  <c r="D18" i="2" l="1"/>
  <c r="J18" i="2"/>
  <c r="C44" i="2"/>
  <c r="E48" i="2"/>
  <c r="E18" i="2" s="1"/>
  <c r="C48" i="2" l="1"/>
  <c r="K23" i="2"/>
  <c r="C23" i="2"/>
  <c r="C19" i="2"/>
  <c r="K19" i="2"/>
  <c r="E176" i="2"/>
  <c r="E175" i="2" s="1"/>
  <c r="H176" i="2"/>
  <c r="J176" i="2"/>
  <c r="D176" i="2"/>
  <c r="E171" i="2"/>
  <c r="D171" i="2"/>
  <c r="E166" i="2"/>
  <c r="D166" i="2"/>
  <c r="E163" i="2"/>
  <c r="E162" i="2" s="1"/>
  <c r="H163" i="2"/>
  <c r="J163" i="2"/>
  <c r="D163" i="2"/>
  <c r="E149" i="2"/>
  <c r="H149" i="2"/>
  <c r="J149" i="2"/>
  <c r="C144" i="2"/>
  <c r="J133" i="2"/>
  <c r="E134" i="2"/>
  <c r="H134" i="2"/>
  <c r="H133" i="2" s="1"/>
  <c r="D134" i="2"/>
  <c r="E165" i="2" l="1"/>
  <c r="K166" i="2"/>
  <c r="D165" i="2"/>
  <c r="D133" i="2"/>
  <c r="E133" i="2"/>
  <c r="C171" i="2"/>
  <c r="C178" i="2"/>
  <c r="C179" i="2"/>
  <c r="D162" i="2"/>
  <c r="C162" i="2" s="1"/>
  <c r="C163" i="2"/>
  <c r="D175" i="2"/>
  <c r="C175" i="2" s="1"/>
  <c r="C176" i="2"/>
  <c r="C166" i="2"/>
  <c r="C149" i="2"/>
  <c r="C134" i="2"/>
  <c r="C136" i="2"/>
  <c r="J175" i="2"/>
  <c r="K175" i="2" s="1"/>
  <c r="K176" i="2"/>
  <c r="H162" i="2"/>
  <c r="I163" i="2"/>
  <c r="F163" i="2"/>
  <c r="I86" i="2"/>
  <c r="F86" i="2"/>
  <c r="G86" i="2" s="1"/>
  <c r="I144" i="2"/>
  <c r="F144" i="2"/>
  <c r="G144" i="2" s="1"/>
  <c r="F179" i="2"/>
  <c r="I179" i="2"/>
  <c r="I134" i="2"/>
  <c r="F134" i="2"/>
  <c r="F166" i="2"/>
  <c r="I166" i="2"/>
  <c r="F136" i="2"/>
  <c r="I136" i="2"/>
  <c r="I149" i="2"/>
  <c r="F149" i="2"/>
  <c r="J162" i="2"/>
  <c r="K85" i="2"/>
  <c r="H175" i="2"/>
  <c r="F176" i="2"/>
  <c r="I176" i="2"/>
  <c r="I171" i="2"/>
  <c r="F171" i="2"/>
  <c r="C18" i="2"/>
  <c r="K18" i="2"/>
  <c r="E96" i="2"/>
  <c r="H96" i="2"/>
  <c r="J96" i="2"/>
  <c r="D96" i="2"/>
  <c r="E94" i="2"/>
  <c r="E93" i="2" s="1"/>
  <c r="H94" i="2"/>
  <c r="J94" i="2"/>
  <c r="D94" i="2"/>
  <c r="E81" i="2"/>
  <c r="H81" i="2"/>
  <c r="J81" i="2"/>
  <c r="D81" i="2"/>
  <c r="E208" i="2" l="1"/>
  <c r="I133" i="2"/>
  <c r="G163" i="2"/>
  <c r="F133" i="2"/>
  <c r="G171" i="2"/>
  <c r="C133" i="2"/>
  <c r="G179" i="2"/>
  <c r="G176" i="2"/>
  <c r="G166" i="2"/>
  <c r="C165" i="2"/>
  <c r="G149" i="2"/>
  <c r="G136" i="2"/>
  <c r="G134" i="2"/>
  <c r="C96" i="2"/>
  <c r="D93" i="2"/>
  <c r="C93" i="2" s="1"/>
  <c r="C94" i="2"/>
  <c r="C81" i="2"/>
  <c r="K81" i="2"/>
  <c r="K133" i="2"/>
  <c r="F165" i="2"/>
  <c r="I165" i="2"/>
  <c r="K165" i="2"/>
  <c r="I96" i="2"/>
  <c r="F96" i="2"/>
  <c r="F81" i="2"/>
  <c r="I81" i="2"/>
  <c r="I175" i="2"/>
  <c r="F175" i="2"/>
  <c r="G175" i="2" s="1"/>
  <c r="I85" i="2"/>
  <c r="F85" i="2"/>
  <c r="G85" i="2" s="1"/>
  <c r="J93" i="2"/>
  <c r="K93" i="2" s="1"/>
  <c r="K94" i="2"/>
  <c r="F162" i="2"/>
  <c r="G162" i="2" s="1"/>
  <c r="I162" i="2"/>
  <c r="H93" i="2"/>
  <c r="I94" i="2"/>
  <c r="F94" i="2"/>
  <c r="K96" i="2"/>
  <c r="F178" i="2"/>
  <c r="G178" i="2" s="1"/>
  <c r="I178" i="2"/>
  <c r="F20" i="2"/>
  <c r="G20" i="2" s="1"/>
  <c r="I20" i="2"/>
  <c r="H19" i="2"/>
  <c r="F21" i="2"/>
  <c r="G21" i="2" s="1"/>
  <c r="I21" i="2"/>
  <c r="D208" i="2" l="1"/>
  <c r="J208" i="2"/>
  <c r="K208" i="2" s="1"/>
  <c r="I19" i="2"/>
  <c r="G165" i="2"/>
  <c r="G133" i="2"/>
  <c r="G94" i="2"/>
  <c r="G96" i="2"/>
  <c r="G81" i="2"/>
  <c r="I93" i="2"/>
  <c r="F93" i="2"/>
  <c r="G93" i="2" s="1"/>
  <c r="F19" i="2"/>
  <c r="F24" i="2"/>
  <c r="G24" i="2" s="1"/>
  <c r="I24" i="2"/>
  <c r="I23" i="2"/>
  <c r="F25" i="2"/>
  <c r="G25" i="2" s="1"/>
  <c r="I25" i="2"/>
  <c r="I44" i="2"/>
  <c r="F46" i="2"/>
  <c r="G46" i="2" s="1"/>
  <c r="I46" i="2"/>
  <c r="G19" i="2" l="1"/>
  <c r="C208" i="2"/>
  <c r="F23" i="2"/>
  <c r="G23" i="2" s="1"/>
  <c r="F44" i="2"/>
  <c r="G44" i="2" l="1"/>
  <c r="H48" i="2"/>
  <c r="H18" i="2" s="1"/>
  <c r="H208" i="2" s="1"/>
  <c r="F49" i="2"/>
  <c r="G49" i="2" s="1"/>
  <c r="I49" i="2"/>
  <c r="I18" i="2" l="1"/>
  <c r="I48" i="2"/>
  <c r="F48" i="2"/>
  <c r="F18" i="2" s="1"/>
  <c r="G18" i="2" l="1"/>
  <c r="G48" i="2"/>
  <c r="G66" i="2"/>
  <c r="I66" i="2" l="1"/>
  <c r="G61" i="2" l="1"/>
  <c r="I61" i="2"/>
  <c r="F208" i="2" l="1"/>
  <c r="G208" i="2" s="1"/>
  <c r="I208" i="2"/>
  <c r="I71" i="2"/>
  <c r="C71" i="2"/>
  <c r="G71" i="2" s="1"/>
  <c r="K71" i="2"/>
</calcChain>
</file>

<file path=xl/sharedStrings.xml><?xml version="1.0" encoding="utf-8"?>
<sst xmlns="http://schemas.openxmlformats.org/spreadsheetml/2006/main" count="216" uniqueCount="212">
  <si>
    <t>Наименование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</si>
  <si>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</si>
  <si>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ИТОГО</t>
  </si>
  <si>
    <t xml:space="preserve">  </t>
  </si>
  <si>
    <t>Всего</t>
  </si>
  <si>
    <t>План</t>
  </si>
  <si>
    <t>в том числе:</t>
  </si>
  <si>
    <t>Исполнено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</si>
  <si>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</si>
  <si>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</si>
  <si>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</si>
  <si>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</si>
  <si>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</si>
  <si>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</si>
  <si>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</si>
  <si>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</si>
  <si>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</si>
  <si>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</si>
  <si>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</si>
  <si>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</si>
  <si>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</si>
  <si>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</si>
  <si>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</si>
  <si>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</si>
  <si>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</si>
  <si>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</si>
  <si>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</si>
  <si>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</si>
  <si>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</si>
  <si>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</si>
  <si>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</si>
  <si>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</si>
  <si>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</si>
  <si>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</si>
  <si>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</si>
  <si>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</si>
  <si>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</si>
  <si>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</si>
  <si>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</si>
  <si>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</si>
  <si>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</si>
  <si>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</si>
  <si>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</si>
  <si>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</si>
  <si>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</si>
  <si>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</si>
  <si>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</si>
  <si>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</si>
  <si>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</si>
  <si>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</si>
  <si>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</si>
  <si>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</si>
  <si>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</si>
  <si>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</si>
  <si>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</si>
  <si>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</si>
  <si>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</si>
  <si>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</si>
  <si>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</si>
  <si>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</si>
  <si>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</si>
  <si>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</si>
  <si>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</si>
  <si>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</si>
  <si>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</si>
  <si>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</si>
  <si>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</si>
  <si>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(63001L5150)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</si>
  <si>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</si>
  <si>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</si>
  <si>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</si>
  <si>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</si>
  <si>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</si>
  <si>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Строительство средней общеобразовательной школы на 80 мест пгт.Светлая (местный бюджет)(150E152302)</t>
  </si>
  <si>
    <t xml:space="preserve">        Экспертиза сметной стоимости на "Ремонт ограждения территории МКОУ СОШ с.Перетычиха, с.Агзу, п.Терней"(1500402440)</t>
  </si>
  <si>
    <t xml:space="preserve">        Субсидии на реализацию мероприятий по модернизации школьных систем образования, включая софинансирование с местного бюджета(15004L7500)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</si>
  <si>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</si>
  <si>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</si>
  <si>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Уличное освещение (1700117011)</t>
  </si>
  <si>
    <t xml:space="preserve">            Устройство и содержание объектов благоустройства и их элементов (1700217021)</t>
  </si>
  <si>
    <t xml:space="preserve">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края(1700392610)</t>
  </si>
  <si>
    <t xml:space="preserve">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края(1700392611)</t>
  </si>
  <si>
    <t xml:space="preserve">        Благоустройство дворовой территории пгт. Пластун ул. Третий квартал, д. 4 софинансирование за счёт местного бюджета(17003S2610)</t>
  </si>
  <si>
    <t xml:space="preserve">        Благоустройство дворовой территории пгт. Пластун ул. Лермонтова, д.14 софинансирование за счёт местного бюджета(17003S2611)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</si>
  <si>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</si>
  <si>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Разработка проектно-сметной документации по объекту: "Капитальный ремонт части здания спорткомплекса, расположенного по адресу: Приморский край, Тернейский район, пгт.Пластун, ул.Лермонтова,д.28"(2000124313)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</si>
  <si>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спорта, софинансирование за счёт местного бюджета(20001S2230)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</si>
  <si>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</si>
  <si>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</si>
  <si>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</si>
  <si>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</si>
  <si>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</si>
  <si>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Паспортизация дорог п. Терней, п. Пластун Тернейского муниципального округа(4000140110)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</si>
  <si>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</si>
  <si>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</si>
  <si>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</si>
  <si>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Ремонт моста по ул. Школьная в с. Перетычиха Тернейского муниципального округа(4000240206)</t>
  </si>
  <si>
    <t xml:space="preserve">        Ремонт моста по ул. Юбилейная в пгт.Терней Тернейского муниципального округа(4000240207)</t>
  </si>
  <si>
    <t xml:space="preserve">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края)(4000292250)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</si>
  <si>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</si>
  <si>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</si>
  <si>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</si>
  <si>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</si>
  <si>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Приобретение, доставка и монтаж сценического комплекса (местный бюджет)(56004L4671)</t>
  </si>
  <si>
    <t xml:space="preserve">        Реализация общественно значимых проектов: Ремонт клуба с.Малая Кема(софинансирование местный бюджет)(56010S2362)</t>
  </si>
  <si>
    <t xml:space="preserve">      Основные мероприятие: "Строительство, реконструкция, капитальный ремонт и ремонт учреждений культуры, обустройство прилегающих к ним территорий "(5601100000)</t>
  </si>
  <si>
    <t xml:space="preserve">        Проведение негосударственной экспертизы документации на "Ремонт сельского клуба с.Перетычиха", "Ремонт клуба с.Малая Кема"(5601140914)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</si>
  <si>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</si>
  <si>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</si>
  <si>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</si>
  <si>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 (6700103120)</t>
  </si>
  <si>
    <t xml:space="preserve">        Поощрение добровольных пожарных дружин (6700103122)</t>
  </si>
  <si>
    <t xml:space="preserve">        Содержание пожарных водоёмов (6700103124)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</si>
  <si>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</si>
  <si>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Установка пожарного бокса в с.Усть-Соболевка (за счет субсидии на создание условий для организации добровольной пожарной охраны, в рамках обеспечения первичных мер пожарной безопасности) (6700492660)</t>
  </si>
  <si>
    <t xml:space="preserve">        Развитие и укрепление материально-технической базы добровольной пожарной охраны (за счет субсидии на создание условий для организации добровольной пожарной охраны, в рамках обеспечения первичных мер пожарной безопасности) (6700492661)</t>
  </si>
  <si>
    <t xml:space="preserve">        Установка пожарного бокса в с.Усть-Соболевка (софинансирование местный бюджет) (67004S2660)</t>
  </si>
  <si>
    <t xml:space="preserve">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</si>
  <si>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(7100100000)</t>
  </si>
  <si>
    <t xml:space="preserve">       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(7100107110)</t>
  </si>
  <si>
    <t xml:space="preserve">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</si>
  <si>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"Приобретение и монтаж TVI системы видеонаблюдения" по адресу: п.Терней, (парковая зона, ледовый городок) (7100207120)</t>
  </si>
  <si>
    <t xml:space="preserve">        "Приобретение и монтаж TVI системы видеонаблюдения" по адресу: п.Пластун, (площадка ГТО, скейт-парк) (7100207121)</t>
  </si>
  <si>
    <t xml:space="preserve">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 (7200000000)</t>
  </si>
  <si>
    <t xml:space="preserve">      Основное мероприятие: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 (7200100000)</t>
  </si>
  <si>
    <t xml:space="preserve">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 (7200104120)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</si>
  <si>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</si>
  <si>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</si>
  <si>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</si>
  <si>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Ремонт ограждения территории МКОУ СОШ с.Агзу, МКОУ СОШ с.Перетычиха, МКОУ СОШ п.Терней за счёт субсидии на капитальный ремонт зданий общеобразовательных учреждений (1500492340)</t>
  </si>
  <si>
    <t xml:space="preserve">        Ремонт ограждения территории МКОУ СОШ с.Агзу, МКОУ СОШ с.Перетычиха, МКОУ СОШ п.Терней (за счёт местного бюджета софинансирование субсидии на капитальный ремонт зданий общеобразовательных учреждений) (15004S2340)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</si>
  <si>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</si>
  <si>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</si>
  <si>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</si>
  <si>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персонифицированного финансирования дополнительного образования детей (1500623994)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</si>
  <si>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</si>
  <si>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</si>
  <si>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</si>
  <si>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</si>
  <si>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</si>
  <si>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</si>
  <si>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</si>
  <si>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</si>
  <si>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РАСХОДЫ БЮДЖЕТА ТЕРНЕЙСКОГО МУНИЦИПАЛЬНОГО ОКРУГА  ЗА 1 ПОЛУГОДИЕ 2023 ГОДА ПО ФИНАНСОВОМУ ОБЕСПЕЧЕНИЮ МУНИЦИПАЛЬНЫХ ПРОГРАММ  </t>
  </si>
  <si>
    <t xml:space="preserve">      Основное мероприятие: " Благоустройство общественных территорий " (1700400000)</t>
  </si>
  <si>
    <t xml:space="preserve">        Парковая зона, пгт. Терней, ул. Партизанская,70 (за счёт субсидии с краевого бюджета) (1700492616)</t>
  </si>
  <si>
    <t xml:space="preserve">        Парковая зона, пгт. Терней, ул. Партизанская,70 (софинансирование с местного бюджета) (17004S2616)</t>
  </si>
  <si>
    <t>Общественная территория пгт. Терней, ул. Есенина,2 (софинансирование с местного бюджета) (178004S2617)</t>
  </si>
  <si>
    <t>Общественная территория пгт. Терней, ул. Есенина,2 (за счёт субсидии с краевого бюджета) (1700492617)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</si>
  <si>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</si>
  <si>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Субсидии на приобретение и поставку спортивного инвентаря, спортивного оборудования и иного имущества для развития массового спорта (2000192230)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</si>
  <si>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</si>
  <si>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</si>
  <si>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</si>
  <si>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</si>
  <si>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</si>
  <si>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Ремонт пешеходной дорожки в пгт.Пластун Тернейского муниципального округа (4000240208)</t>
  </si>
  <si>
    <t xml:space="preserve">        Ремонт пешеходного тротуара по ул. Партизанская (в районе МКДОУ Детский сад №1) в пгт.Терней Тернейского муниципального округа (4000240209)</t>
  </si>
  <si>
    <t xml:space="preserve">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 (40002S2250)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</si>
  <si>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</si>
  <si>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 (4000340304)</t>
  </si>
  <si>
    <t xml:space="preserve">        Разработка комплексной схемы организации дорожного движения Тернейского муниципального округа (4000340306)</t>
  </si>
  <si>
    <t xml:space="preserve">        Содержание уличного освещения на территории Тернейского муниципального округа (4000340307)</t>
  </si>
  <si>
    <t xml:space="preserve">        Устройство уличного освещения в пгт.Пластун Тернейского муниципального округа (4000340308)</t>
  </si>
  <si>
    <t xml:space="preserve">        Устройство уличного освещения в пгт.Терней Тернейского муниципального округа 94000340309)</t>
  </si>
  <si>
    <t xml:space="preserve">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 (4600346001)</t>
  </si>
  <si>
    <t>Организация и проведение культурно-массовых мероприятий в Тернейском муниципальном округе (5600240991)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</si>
  <si>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 (5600492540)</t>
  </si>
  <si>
    <t xml:space="preserve">        Приобретение, доставка и монтаж сценического комплекса (по соглашению, включая средства субсидии на обеспечение развития и укрепления материально-технической базы домов культуры в населенных пунктах с числом жителей до 50 тысяч человек и софинансирование с местного бюджета) (56004L4670)</t>
  </si>
  <si>
    <t xml:space="preserve">        Комплектование книжного фонда и обеспечение информационно-техническим оборудованием за счёт местного бюджета (56004S2540)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</si>
  <si>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 (5600792480)</t>
  </si>
  <si>
    <t xml:space="preserve">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 (56007S2480)</t>
  </si>
  <si>
    <t>Реализация общественно значимых проектов:Ремонт сельского клуба в селе Перетычиха (краевой бюджет) (5601092361)</t>
  </si>
  <si>
    <t>Реализация общественно значимых проектов: Ремонт клуба с.Малая Кема (краевой бюджет) (5601092362)</t>
  </si>
  <si>
    <t>Реализация общественно значимых проектов:Ремонт сельского клуба в селе Перетычиха (софинансирование местный бюджет) (56010S2361)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</si>
  <si>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 (560А155193)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</si>
  <si>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 (560А155192)</t>
  </si>
  <si>
    <t xml:space="preserve">        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 Терней"</t>
  </si>
  <si>
    <t xml:space="preserve">    Муниципальная программа "Энергосбережение и повышение энергетической эффективности в Тернейском муниципальном округе на период 2021 - 2023 годы" (1600000000)</t>
  </si>
  <si>
    <t xml:space="preserve">      Основное мероприятие: Капитальный ремонт котельной №2 в п.Терней (1601700000)</t>
  </si>
  <si>
    <t xml:space="preserve">        Замена котла котельной №2 в п.Терней (субсидии на мероприятия по энергосбережению систем коммунальной инфраструктуры) (1601792271)</t>
  </si>
  <si>
    <t xml:space="preserve">        Замена котла котельной №2 в п.Терней (софинансирование с местного бюджета) (16017S2271</t>
  </si>
  <si>
    <t xml:space="preserve">     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(1601800000)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</si>
  <si>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(субсидии на мероприятия по энергосбережению систем коммунальной инфраструктуры) (1601892272)</t>
  </si>
  <si>
    <t xml:space="preserve">        Замена котла котельной №2 в п.Терней (софинансирование с местного бюджета) (16018S2272)</t>
  </si>
  <si>
    <t xml:space="preserve">      Основное мероприятие: Обустройство контейнерных площадок (1800300000)</t>
  </si>
  <si>
    <t xml:space="preserve">        Обустройство контейнерных площадок (1800306024)</t>
  </si>
  <si>
    <t xml:space="preserve">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 (2000120002)</t>
  </si>
  <si>
    <t xml:space="preserve">        Организация и проведение культурно-массовых мероприятий в Тернейском муниципальном округе (за счёт средств добровольных пожертвований) (5600240992)</t>
  </si>
  <si>
    <t xml:space="preserve">      Основное мероприятие: Реализация проекта инициативного бюджетирования по направлению "Твой проект" (5601000000)</t>
  </si>
  <si>
    <t>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</si>
  <si>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Основное мероприятие: Организация и проведение районного смотра-конкурса на лучшую организацию летней оздоровительной кампании (6200400000)</t>
  </si>
  <si>
    <t xml:space="preserve">        Приобретение призов для награждения победителей районного смотра -конкурса на лучшую организацию летней оздоровительной кампании (6200400004)</t>
  </si>
  <si>
    <t xml:space="preserve">        Обустройство искусственных пожарных водоемов объемом до 54 м3 и пирсов в населенных пунктах в нормативном радиусе 200 метров от социально значимых объектов (6700103123)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</si>
  <si>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</si>
  <si>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Приобретение, установка и обслуживание пожарных гидрантов (6700103126)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</si>
  <si>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</si>
  <si>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 xml:space="preserve">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</si>
  <si>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Доставка и установка железобетонных плит ПД в с.Усть-Соболевка (местный бюджет) (6700412660)</t>
  </si>
  <si>
    <t xml:space="preserve">        Развитие и укрепление материально-технической базы добровольной пожарной охраны (софинансирование местный бюджет ) (67004S2661)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</si>
  <si>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(6700303130)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</si>
  <si>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</si>
  <si>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</si>
  <si>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 (6800168023)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</si>
  <si>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</si>
  <si>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</si>
  <si>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</si>
  <si>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</si>
  <si>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>Приложение № 5</t>
  </si>
  <si>
    <t>к постановлению администрации</t>
  </si>
  <si>
    <t>Тернейского муниципального округа</t>
  </si>
  <si>
    <t>от 19.07.2023 № 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</si>
</sst>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3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0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9" fillId="0" borderId="14" xfId="5" applyNumberFormat="1" applyFont="1" applyFill="1" applyBorder="1" applyAlignment="1" applyProtection="1">
      <alignment horizontal="left" vertical="center" wrapText="1"/>
    </xf>
    <xf numFmtId="0" fontId="9" fillId="0" borderId="13" xfId="6" applyNumberFormat="1" applyFont="1" applyFill="1" applyBorder="1" applyAlignment="1" applyProtection="1">
      <alignment vertical="center" wrapText="1"/>
    </xf>
    <xf numFmtId="0" fontId="9" fillId="0" borderId="7" xfId="25" applyNumberFormat="1" applyFont="1" applyFill="1" applyBorder="1" applyAlignment="1" applyProtection="1">
      <alignment vertical="center" wrapText="1"/>
    </xf>
    <xf numFmtId="0" fontId="9" fillId="0" borderId="14" xfId="6" applyNumberFormat="1" applyFont="1" applyFill="1" applyBorder="1" applyAlignment="1" applyProtection="1">
      <alignment vertical="center" wrapText="1"/>
    </xf>
    <xf numFmtId="0" fontId="9" fillId="0" borderId="25" xfId="6" applyNumberFormat="1" applyFont="1" applyFill="1" applyBorder="1" applyAlignment="1" applyProtection="1">
      <alignment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6" fillId="0" borderId="28" xfId="0" applyFont="1" applyBorder="1" applyProtection="1">
      <protection locked="0"/>
    </xf>
    <xf numFmtId="4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Alignment="1" applyProtection="1">
      <alignment horizontal="right" vertical="center" wrapText="1"/>
    </xf>
    <xf numFmtId="4" fontId="13" fillId="0" borderId="5" xfId="5" applyNumberFormat="1" applyFont="1" applyFill="1" applyBorder="1" applyAlignment="1" applyProtection="1">
      <alignment horizontal="right" vertical="center" wrapText="1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3" fillId="0" borderId="9" xfId="7" applyNumberFormat="1" applyFont="1" applyFill="1" applyBorder="1" applyProtection="1">
      <alignment horizontal="center" vertical="top" shrinkToFit="1"/>
    </xf>
    <xf numFmtId="4" fontId="13" fillId="0" borderId="16" xfId="9" applyNumberFormat="1" applyFont="1" applyFill="1" applyBorder="1" applyProtection="1">
      <alignment horizontal="right" vertical="top" shrinkToFit="1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6" fillId="0" borderId="11" xfId="0" applyNumberFormat="1" applyFont="1" applyFill="1" applyBorder="1" applyAlignment="1" applyProtection="1">
      <alignment vertical="top"/>
      <protection locked="0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4" fillId="0" borderId="2" xfId="7" applyNumberFormat="1" applyFont="1" applyFill="1" applyAlignment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3" fillId="0" borderId="13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3" fillId="0" borderId="4" xfId="7" applyNumberFormat="1" applyFont="1" applyFill="1" applyBorder="1" applyProtection="1">
      <alignment horizontal="center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4" fillId="0" borderId="9" xfId="9" applyNumberFormat="1" applyFont="1" applyFill="1" applyBorder="1" applyProtection="1">
      <alignment horizontal="right" vertical="top" shrinkToFit="1"/>
    </xf>
    <xf numFmtId="4" fontId="17" fillId="0" borderId="4" xfId="9" applyNumberFormat="1" applyFont="1" applyFill="1" applyBorder="1" applyProtection="1">
      <alignment horizontal="right" vertical="top" shrinkToFit="1"/>
    </xf>
    <xf numFmtId="4" fontId="13" fillId="0" borderId="9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15" fillId="0" borderId="29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  <protection locked="0"/>
    </xf>
  </cellXfs>
  <cellStyles count="54">
    <cellStyle name="br" xfId="16"/>
    <cellStyle name="br 2" xfId="43"/>
    <cellStyle name="col" xfId="15"/>
    <cellStyle name="col 2" xfId="42"/>
    <cellStyle name="style0" xfId="17"/>
    <cellStyle name="style0 2" xfId="44"/>
    <cellStyle name="td" xfId="18"/>
    <cellStyle name="td 2" xfId="45"/>
    <cellStyle name="tr" xfId="14"/>
    <cellStyle name="tr 2" xfId="41"/>
    <cellStyle name="xl21" xfId="19"/>
    <cellStyle name="xl21 2" xfId="46"/>
    <cellStyle name="xl22" xfId="5"/>
    <cellStyle name="xl23" xfId="2"/>
    <cellStyle name="xl23 2" xfId="47"/>
    <cellStyle name="xl24" xfId="1"/>
    <cellStyle name="xl24 2" xfId="29"/>
    <cellStyle name="xl25" xfId="10"/>
    <cellStyle name="xl25 2" xfId="34"/>
    <cellStyle name="xl26" xfId="20"/>
    <cellStyle name="xl26 2" xfId="37"/>
    <cellStyle name="xl27" xfId="11"/>
    <cellStyle name="xl27 2" xfId="48"/>
    <cellStyle name="xl28" xfId="12"/>
    <cellStyle name="xl28 2" xfId="38"/>
    <cellStyle name="xl29" xfId="3"/>
    <cellStyle name="xl29 2" xfId="28"/>
    <cellStyle name="xl30" xfId="4"/>
    <cellStyle name="xl30 2" xfId="40"/>
    <cellStyle name="xl31" xfId="13"/>
    <cellStyle name="xl31 2" xfId="49"/>
    <cellStyle name="xl32" xfId="6"/>
    <cellStyle name="xl32 2" xfId="39"/>
    <cellStyle name="xl33" xfId="21"/>
    <cellStyle name="xl33 2" xfId="30"/>
    <cellStyle name="xl34" xfId="7"/>
    <cellStyle name="xl34 2" xfId="31"/>
    <cellStyle name="xl35" xfId="22"/>
    <cellStyle name="xl35 2" xfId="32"/>
    <cellStyle name="xl36" xfId="8"/>
    <cellStyle name="xl36 2" xfId="50"/>
    <cellStyle name="xl37" xfId="23"/>
    <cellStyle name="xl37 2" xfId="33"/>
    <cellStyle name="xl38" xfId="24"/>
    <cellStyle name="xl38 2" xfId="35"/>
    <cellStyle name="xl39" xfId="9"/>
    <cellStyle name="xl39 2" xfId="36"/>
    <cellStyle name="xl61" xfId="25"/>
    <cellStyle name="xl64" xfId="26"/>
    <cellStyle name="Обычный" xfId="0" builtinId="0"/>
    <cellStyle name="Обычный 2" xfId="27"/>
    <cellStyle name="Обычный 3" xfId="51"/>
    <cellStyle name="Обычный 4" xfId="53"/>
    <cellStyle name="Обычный 5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0"/>
  <sheetViews>
    <sheetView showGridLines="0" tabSelected="1" view="pageBreakPreview" topLeftCell="B1" zoomScale="90" zoomScaleNormal="100" zoomScaleSheetLayoutView="90" workbookViewId="0">
      <pane ySplit="13" topLeftCell="A14" activePane="bottomLeft" state="frozen"/>
      <selection pane="bottomLeft" activeCell="D5" sqref="D5"/>
    </sheetView>
  </sheetViews>
  <sheetFormatPr defaultColWidth="9.140625" defaultRowHeight="15" outlineLevelRow="7" x14ac:dyDescent="0.25"/>
  <cols>
    <col min="1" max="1" width="5.5703125" style="1" customWidth="1"/>
    <col min="2" max="2" width="88.7109375" style="2" customWidth="1"/>
    <col min="3" max="3" width="15.28515625" style="1" customWidth="1"/>
    <col min="4" max="4" width="13.7109375" style="1" customWidth="1"/>
    <col min="5" max="5" width="15" style="1" customWidth="1"/>
    <col min="6" max="6" width="14.7109375" style="1" customWidth="1"/>
    <col min="7" max="7" width="8" style="1" customWidth="1"/>
    <col min="8" max="8" width="13.42578125" style="1" customWidth="1"/>
    <col min="9" max="9" width="7.85546875" style="1" customWidth="1"/>
    <col min="10" max="10" width="12.85546875" style="1" customWidth="1"/>
    <col min="11" max="11" width="8.28515625" style="1" customWidth="1"/>
    <col min="12" max="16384" width="9.140625" style="1"/>
  </cols>
  <sheetData>
    <row r="1" spans="1:11" ht="0.6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0.6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6.149999999999999" customHeight="1" x14ac:dyDescent="0.25">
      <c r="B3" s="3"/>
      <c r="C3" s="3"/>
      <c r="D3" s="3"/>
      <c r="E3" s="3"/>
      <c r="F3" s="3"/>
      <c r="G3" s="3"/>
      <c r="H3" s="129" t="s">
        <v>208</v>
      </c>
      <c r="I3" s="129"/>
      <c r="J3" s="129"/>
      <c r="K3" s="129"/>
    </row>
    <row r="4" spans="1:11" ht="16.149999999999999" customHeight="1" x14ac:dyDescent="0.25">
      <c r="B4" s="3"/>
      <c r="C4" s="3"/>
      <c r="D4" s="3"/>
      <c r="E4" s="3"/>
      <c r="F4" s="3"/>
      <c r="G4" s="3"/>
      <c r="H4" s="129" t="s">
        <v>209</v>
      </c>
      <c r="I4" s="129"/>
      <c r="J4" s="129"/>
      <c r="K4" s="129"/>
    </row>
    <row r="5" spans="1:11" ht="16.149999999999999" customHeight="1" x14ac:dyDescent="0.25">
      <c r="B5" s="3"/>
      <c r="C5" s="3"/>
      <c r="D5" s="3"/>
      <c r="E5" s="3"/>
      <c r="F5" s="3"/>
      <c r="G5" s="3"/>
      <c r="H5" s="129" t="s">
        <v>210</v>
      </c>
      <c r="I5" s="129"/>
      <c r="J5" s="129"/>
      <c r="K5" s="129"/>
    </row>
    <row r="6" spans="1:11" ht="16.149999999999999" customHeight="1" x14ac:dyDescent="0.25">
      <c r="B6" s="3"/>
      <c r="C6" s="3"/>
      <c r="D6" s="3"/>
      <c r="E6" s="3"/>
      <c r="F6" s="3"/>
      <c r="G6" s="3"/>
      <c r="H6" s="129" t="s">
        <v>211</v>
      </c>
      <c r="I6" s="129"/>
      <c r="J6" s="129"/>
      <c r="K6" s="129"/>
    </row>
    <row r="7" spans="1:11" ht="14.45" customHeight="1" x14ac:dyDescent="0.25">
      <c r="B7" s="3"/>
      <c r="C7" s="3"/>
      <c r="D7" s="3"/>
      <c r="E7" s="3"/>
      <c r="F7" s="3"/>
      <c r="G7" s="3"/>
      <c r="H7" s="4"/>
      <c r="I7" s="115"/>
      <c r="J7" s="115"/>
      <c r="K7" s="115"/>
    </row>
    <row r="8" spans="1:11" ht="12.6" hidden="1" customHeight="1" x14ac:dyDescent="0.25">
      <c r="B8" s="3"/>
      <c r="C8" s="3"/>
      <c r="D8" s="3"/>
      <c r="E8" s="3"/>
      <c r="F8" s="3"/>
      <c r="G8" s="3"/>
      <c r="H8" s="4"/>
      <c r="I8" s="4"/>
      <c r="J8" s="5"/>
      <c r="K8" s="3"/>
    </row>
    <row r="9" spans="1:11" ht="17.45" customHeight="1" x14ac:dyDescent="0.25">
      <c r="B9" s="114" t="s">
        <v>143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ht="10.9" customHeight="1" x14ac:dyDescent="0.25">
      <c r="B10" s="8"/>
      <c r="C10" s="8"/>
      <c r="D10" s="8"/>
      <c r="E10" s="8"/>
      <c r="F10" s="8"/>
      <c r="G10" s="8"/>
      <c r="H10" s="8"/>
      <c r="I10" s="8"/>
      <c r="J10" s="9"/>
      <c r="K10" s="9" t="s">
        <v>8</v>
      </c>
    </row>
    <row r="11" spans="1:11" ht="15.75" customHeight="1" x14ac:dyDescent="0.25">
      <c r="A11" s="46"/>
      <c r="B11" s="40"/>
      <c r="C11" s="116" t="s">
        <v>5</v>
      </c>
      <c r="D11" s="117"/>
      <c r="E11" s="118"/>
      <c r="F11" s="116" t="s">
        <v>7</v>
      </c>
      <c r="G11" s="117"/>
      <c r="H11" s="117"/>
      <c r="I11" s="117"/>
      <c r="J11" s="117"/>
      <c r="K11" s="118"/>
    </row>
    <row r="12" spans="1:11" ht="16.5" customHeight="1" x14ac:dyDescent="0.25">
      <c r="A12" s="47"/>
      <c r="B12" s="127" t="s">
        <v>0</v>
      </c>
      <c r="C12" s="125" t="s">
        <v>4</v>
      </c>
      <c r="D12" s="122" t="s">
        <v>6</v>
      </c>
      <c r="E12" s="123"/>
      <c r="F12" s="119" t="s">
        <v>207</v>
      </c>
      <c r="G12" s="120" t="s">
        <v>68</v>
      </c>
      <c r="H12" s="122" t="s">
        <v>6</v>
      </c>
      <c r="I12" s="123"/>
      <c r="J12" s="123"/>
      <c r="K12" s="124"/>
    </row>
    <row r="13" spans="1:11" ht="48" customHeight="1" x14ac:dyDescent="0.25">
      <c r="A13" s="50" t="s">
        <v>204</v>
      </c>
      <c r="B13" s="128"/>
      <c r="C13" s="126"/>
      <c r="D13" s="6" t="s">
        <v>138</v>
      </c>
      <c r="E13" s="23" t="s">
        <v>139</v>
      </c>
      <c r="F13" s="119"/>
      <c r="G13" s="121"/>
      <c r="H13" s="6" t="s">
        <v>140</v>
      </c>
      <c r="I13" s="6" t="s">
        <v>68</v>
      </c>
      <c r="J13" s="6" t="s">
        <v>139</v>
      </c>
      <c r="K13" s="6" t="s">
        <v>68</v>
      </c>
    </row>
    <row r="14" spans="1:11" ht="16.149999999999999" customHeight="1" x14ac:dyDescent="0.25">
      <c r="A14" s="47"/>
      <c r="B14" s="14">
        <v>1</v>
      </c>
      <c r="C14" s="6">
        <v>2</v>
      </c>
      <c r="D14" s="7">
        <v>3</v>
      </c>
      <c r="E14" s="7">
        <v>4</v>
      </c>
      <c r="F14" s="6">
        <v>5</v>
      </c>
      <c r="G14" s="7">
        <v>6</v>
      </c>
      <c r="H14" s="7">
        <v>7</v>
      </c>
      <c r="I14" s="7">
        <v>8</v>
      </c>
      <c r="J14" s="7">
        <v>9</v>
      </c>
      <c r="K14" s="6">
        <v>10</v>
      </c>
    </row>
    <row r="15" spans="1:11" ht="30" customHeight="1" x14ac:dyDescent="0.25">
      <c r="A15" s="46">
        <v>1</v>
      </c>
      <c r="B15" s="35" t="s">
        <v>126</v>
      </c>
      <c r="C15" s="51">
        <f>D15+E15</f>
        <v>120000</v>
      </c>
      <c r="D15" s="52">
        <f>D16</f>
        <v>120000</v>
      </c>
      <c r="E15" s="52">
        <f>E16</f>
        <v>0</v>
      </c>
      <c r="F15" s="53">
        <f>H15+J15</f>
        <v>105000</v>
      </c>
      <c r="G15" s="52">
        <f>F15/C15*100</f>
        <v>87.5</v>
      </c>
      <c r="H15" s="52">
        <f>H16</f>
        <v>105000</v>
      </c>
      <c r="I15" s="52">
        <f>H15/D15*100</f>
        <v>87.5</v>
      </c>
      <c r="J15" s="52">
        <f>J16</f>
        <v>0</v>
      </c>
      <c r="K15" s="53">
        <v>0</v>
      </c>
    </row>
    <row r="16" spans="1:11" ht="27.75" customHeight="1" x14ac:dyDescent="0.25">
      <c r="A16" s="47"/>
      <c r="B16" s="33" t="s">
        <v>127</v>
      </c>
      <c r="C16" s="54">
        <f>D16+E16</f>
        <v>120000</v>
      </c>
      <c r="D16" s="55">
        <f>D17</f>
        <v>120000</v>
      </c>
      <c r="E16" s="55">
        <f>E17</f>
        <v>0</v>
      </c>
      <c r="F16" s="56">
        <f>H16+J16</f>
        <v>105000</v>
      </c>
      <c r="G16" s="55">
        <f t="shared" ref="G16:G17" si="0">F16/C16*100</f>
        <v>87.5</v>
      </c>
      <c r="H16" s="55">
        <f>H17</f>
        <v>105000</v>
      </c>
      <c r="I16" s="55">
        <f>H16/D16*100</f>
        <v>87.5</v>
      </c>
      <c r="J16" s="55">
        <f>J17</f>
        <v>0</v>
      </c>
      <c r="K16" s="56">
        <v>0</v>
      </c>
    </row>
    <row r="17" spans="1:11" ht="27.75" customHeight="1" x14ac:dyDescent="0.25">
      <c r="A17" s="48"/>
      <c r="B17" s="34" t="s">
        <v>128</v>
      </c>
      <c r="C17" s="57">
        <f>D17+E17</f>
        <v>120000</v>
      </c>
      <c r="D17" s="58">
        <v>120000</v>
      </c>
      <c r="E17" s="58">
        <v>0</v>
      </c>
      <c r="F17" s="59">
        <f>H17+J17</f>
        <v>105000</v>
      </c>
      <c r="G17" s="58">
        <f t="shared" si="0"/>
        <v>87.5</v>
      </c>
      <c r="H17" s="58">
        <v>105000</v>
      </c>
      <c r="I17" s="58">
        <f>H17/D17*100</f>
        <v>87.5</v>
      </c>
      <c r="J17" s="58">
        <v>0</v>
      </c>
      <c r="K17" s="59">
        <v>0</v>
      </c>
    </row>
    <row r="18" spans="1:11" ht="29.25" customHeight="1" x14ac:dyDescent="0.25">
      <c r="A18" s="46">
        <v>2</v>
      </c>
      <c r="B18" s="36" t="s">
        <v>9</v>
      </c>
      <c r="C18" s="60">
        <f t="shared" ref="C18:C76" si="1">D18+E18</f>
        <v>765136842.40999997</v>
      </c>
      <c r="D18" s="61">
        <f>D19+D23+D31+D37+D39+D44+D48+D50+D52</f>
        <v>179788927.25999999</v>
      </c>
      <c r="E18" s="61">
        <f>E19+E23+E31+E37+E39+E44+E48+E50+E52</f>
        <v>585347915.14999998</v>
      </c>
      <c r="F18" s="61">
        <f>F19+F23+F31+F37+F39+F44+F48+F50</f>
        <v>258963576.91</v>
      </c>
      <c r="G18" s="61">
        <f>F18/C18*100</f>
        <v>33.845393733011996</v>
      </c>
      <c r="H18" s="61">
        <f>H19+H23+H31+H37+H39+H44+H48+H52+H50</f>
        <v>95019852.49000001</v>
      </c>
      <c r="I18" s="61">
        <f>H18/D18*100</f>
        <v>52.850781156610374</v>
      </c>
      <c r="J18" s="61">
        <f>J19+J23+J31+J37+J39+J44+J48+J53+J50</f>
        <v>163943724.41999999</v>
      </c>
      <c r="K18" s="61">
        <f>J18/E18*100</f>
        <v>28.007911222847376</v>
      </c>
    </row>
    <row r="19" spans="1:11" ht="26.25" customHeight="1" outlineLevel="1" x14ac:dyDescent="0.25">
      <c r="A19" s="47"/>
      <c r="B19" s="15" t="s">
        <v>10</v>
      </c>
      <c r="C19" s="62">
        <f t="shared" si="1"/>
        <v>119684111.15000001</v>
      </c>
      <c r="D19" s="63">
        <f>D20+D21+D22</f>
        <v>55212946.149999999</v>
      </c>
      <c r="E19" s="63">
        <f>E20+E21+E22</f>
        <v>64471165</v>
      </c>
      <c r="F19" s="63">
        <f t="shared" ref="F19:J19" si="2">F20+F21+F22</f>
        <v>54847138.350000001</v>
      </c>
      <c r="G19" s="63">
        <f t="shared" ref="G19:G85" si="3">F19/C19*100</f>
        <v>45.826582846289533</v>
      </c>
      <c r="H19" s="63">
        <f t="shared" si="2"/>
        <v>26905127.66</v>
      </c>
      <c r="I19" s="63">
        <f t="shared" ref="I19:I85" si="4">H19/D19*100</f>
        <v>48.72974462711224</v>
      </c>
      <c r="J19" s="63">
        <f t="shared" si="2"/>
        <v>27942010.690000001</v>
      </c>
      <c r="K19" s="63">
        <f t="shared" ref="K19:K86" si="5">J19/E19*100</f>
        <v>43.340322282062068</v>
      </c>
    </row>
    <row r="20" spans="1:11" ht="27.75" customHeight="1" outlineLevel="2" x14ac:dyDescent="0.25">
      <c r="A20" s="47"/>
      <c r="B20" s="16" t="s">
        <v>15</v>
      </c>
      <c r="C20" s="64">
        <f t="shared" si="1"/>
        <v>9073106.1500000004</v>
      </c>
      <c r="D20" s="65">
        <v>9073106.1500000004</v>
      </c>
      <c r="E20" s="65">
        <v>0</v>
      </c>
      <c r="F20" s="65">
        <f>H20+J20</f>
        <v>3356297.95</v>
      </c>
      <c r="G20" s="65">
        <f t="shared" si="3"/>
        <v>36.991719203020679</v>
      </c>
      <c r="H20" s="65">
        <v>3356297.95</v>
      </c>
      <c r="I20" s="65">
        <f t="shared" si="4"/>
        <v>36.991719203020679</v>
      </c>
      <c r="J20" s="65">
        <v>0</v>
      </c>
      <c r="K20" s="65">
        <v>0</v>
      </c>
    </row>
    <row r="21" spans="1:11" ht="27.75" customHeight="1" outlineLevel="3" x14ac:dyDescent="0.25">
      <c r="A21" s="47"/>
      <c r="B21" s="16" t="s">
        <v>11</v>
      </c>
      <c r="C21" s="64">
        <f t="shared" si="1"/>
        <v>46139840</v>
      </c>
      <c r="D21" s="65">
        <v>46139840</v>
      </c>
      <c r="E21" s="65">
        <v>0</v>
      </c>
      <c r="F21" s="65">
        <f t="shared" ref="F21:F89" si="6">H21+J21</f>
        <v>23548829.710000001</v>
      </c>
      <c r="G21" s="65">
        <f t="shared" si="3"/>
        <v>51.037952689042697</v>
      </c>
      <c r="H21" s="65">
        <v>23548829.710000001</v>
      </c>
      <c r="I21" s="65">
        <f t="shared" si="4"/>
        <v>51.037952689042697</v>
      </c>
      <c r="J21" s="65">
        <v>0</v>
      </c>
      <c r="K21" s="65">
        <v>0</v>
      </c>
    </row>
    <row r="22" spans="1:11" ht="41.45" customHeight="1" outlineLevel="4" x14ac:dyDescent="0.25">
      <c r="A22" s="47"/>
      <c r="B22" s="16" t="s">
        <v>12</v>
      </c>
      <c r="C22" s="64">
        <f t="shared" si="1"/>
        <v>64471165</v>
      </c>
      <c r="D22" s="65">
        <v>0</v>
      </c>
      <c r="E22" s="65">
        <v>64471165</v>
      </c>
      <c r="F22" s="65">
        <f t="shared" si="6"/>
        <v>27942010.690000001</v>
      </c>
      <c r="G22" s="65">
        <f t="shared" si="3"/>
        <v>43.340322282062068</v>
      </c>
      <c r="H22" s="65">
        <v>0</v>
      </c>
      <c r="I22" s="65">
        <v>0</v>
      </c>
      <c r="J22" s="65">
        <v>27942010.690000001</v>
      </c>
      <c r="K22" s="65">
        <f t="shared" si="5"/>
        <v>43.340322282062068</v>
      </c>
    </row>
    <row r="23" spans="1:11" ht="30" customHeight="1" outlineLevel="5" x14ac:dyDescent="0.25">
      <c r="A23" s="47"/>
      <c r="B23" s="15" t="s">
        <v>13</v>
      </c>
      <c r="C23" s="62">
        <f t="shared" si="1"/>
        <v>230375142.82999998</v>
      </c>
      <c r="D23" s="63">
        <f>D24+D25+D27+D28+D29+D30+D26</f>
        <v>62710551.829999998</v>
      </c>
      <c r="E23" s="63">
        <f>E24+E25+E27+E28+E29+E30+E26</f>
        <v>167664591</v>
      </c>
      <c r="F23" s="63">
        <f t="shared" si="6"/>
        <v>117644018.38</v>
      </c>
      <c r="G23" s="63">
        <f t="shared" si="3"/>
        <v>51.066281255357779</v>
      </c>
      <c r="H23" s="63">
        <f>H24+H25+H27+H28+H29+H30+H26</f>
        <v>34587196.840000004</v>
      </c>
      <c r="I23" s="63">
        <f t="shared" si="4"/>
        <v>55.153711505778666</v>
      </c>
      <c r="J23" s="63">
        <f>J24+J25+J27+J28+J29+J30+J26</f>
        <v>83056821.539999992</v>
      </c>
      <c r="K23" s="63">
        <f t="shared" si="5"/>
        <v>49.537484954112934</v>
      </c>
    </row>
    <row r="24" spans="1:11" ht="25.5" outlineLevel="6" x14ac:dyDescent="0.25">
      <c r="A24" s="47"/>
      <c r="B24" s="16" t="s">
        <v>14</v>
      </c>
      <c r="C24" s="64">
        <f t="shared" si="1"/>
        <v>249000</v>
      </c>
      <c r="D24" s="65">
        <v>249000</v>
      </c>
      <c r="E24" s="65">
        <v>0</v>
      </c>
      <c r="F24" s="65">
        <f t="shared" si="6"/>
        <v>85753</v>
      </c>
      <c r="G24" s="65">
        <f t="shared" si="3"/>
        <v>34.438955823293171</v>
      </c>
      <c r="H24" s="65">
        <v>85753</v>
      </c>
      <c r="I24" s="65">
        <f t="shared" si="4"/>
        <v>34.438955823293171</v>
      </c>
      <c r="J24" s="65">
        <v>0</v>
      </c>
      <c r="K24" s="65">
        <v>0</v>
      </c>
    </row>
    <row r="25" spans="1:11" ht="25.5" outlineLevel="7" x14ac:dyDescent="0.25">
      <c r="A25" s="47"/>
      <c r="B25" s="16" t="s">
        <v>16</v>
      </c>
      <c r="C25" s="64">
        <f t="shared" si="1"/>
        <v>62326551.829999998</v>
      </c>
      <c r="D25" s="65">
        <v>62326551.829999998</v>
      </c>
      <c r="E25" s="65">
        <v>0</v>
      </c>
      <c r="F25" s="65">
        <f t="shared" si="6"/>
        <v>34400038.840000004</v>
      </c>
      <c r="G25" s="65">
        <f t="shared" si="3"/>
        <v>55.193232787574232</v>
      </c>
      <c r="H25" s="65">
        <v>34400038.840000004</v>
      </c>
      <c r="I25" s="65">
        <f t="shared" si="4"/>
        <v>55.193232787574232</v>
      </c>
      <c r="J25" s="65">
        <v>0</v>
      </c>
      <c r="K25" s="65">
        <v>0</v>
      </c>
    </row>
    <row r="26" spans="1:11" ht="44.45" customHeight="1" outlineLevel="7" x14ac:dyDescent="0.25">
      <c r="A26" s="47"/>
      <c r="B26" s="16" t="s">
        <v>70</v>
      </c>
      <c r="C26" s="64">
        <f t="shared" si="1"/>
        <v>135000</v>
      </c>
      <c r="D26" s="65">
        <v>135000</v>
      </c>
      <c r="E26" s="65">
        <v>0</v>
      </c>
      <c r="F26" s="65">
        <f t="shared" si="6"/>
        <v>101405</v>
      </c>
      <c r="G26" s="65">
        <f t="shared" si="3"/>
        <v>75.114814814814807</v>
      </c>
      <c r="H26" s="65">
        <v>101405</v>
      </c>
      <c r="I26" s="65">
        <f t="shared" si="4"/>
        <v>75.114814814814807</v>
      </c>
      <c r="J26" s="65">
        <v>0</v>
      </c>
      <c r="K26" s="65">
        <v>0</v>
      </c>
    </row>
    <row r="27" spans="1:11" ht="42" customHeight="1" outlineLevel="2" x14ac:dyDescent="0.25">
      <c r="A27" s="47"/>
      <c r="B27" s="16" t="s">
        <v>17</v>
      </c>
      <c r="C27" s="64">
        <f t="shared" si="1"/>
        <v>17128800</v>
      </c>
      <c r="D27" s="65">
        <v>0</v>
      </c>
      <c r="E27" s="65">
        <v>17128800</v>
      </c>
      <c r="F27" s="65">
        <f t="shared" si="6"/>
        <v>7875228.6299999999</v>
      </c>
      <c r="G27" s="65">
        <f t="shared" si="3"/>
        <v>45.976534433235251</v>
      </c>
      <c r="H27" s="65">
        <v>0</v>
      </c>
      <c r="I27" s="65">
        <v>0</v>
      </c>
      <c r="J27" s="65">
        <v>7875228.6299999999</v>
      </c>
      <c r="K27" s="65">
        <f t="shared" si="5"/>
        <v>45.976534433235251</v>
      </c>
    </row>
    <row r="28" spans="1:11" ht="42.75" customHeight="1" outlineLevel="3" x14ac:dyDescent="0.25">
      <c r="A28" s="47"/>
      <c r="B28" s="16" t="s">
        <v>18</v>
      </c>
      <c r="C28" s="64">
        <f t="shared" si="1"/>
        <v>138220991</v>
      </c>
      <c r="D28" s="65">
        <v>0</v>
      </c>
      <c r="E28" s="65">
        <v>138220991</v>
      </c>
      <c r="F28" s="65">
        <f t="shared" si="6"/>
        <v>70106192.909999996</v>
      </c>
      <c r="G28" s="65">
        <f t="shared" si="3"/>
        <v>50.720366279243358</v>
      </c>
      <c r="H28" s="65">
        <v>0</v>
      </c>
      <c r="I28" s="65">
        <v>0</v>
      </c>
      <c r="J28" s="65">
        <v>70106192.909999996</v>
      </c>
      <c r="K28" s="65">
        <f t="shared" si="5"/>
        <v>50.720366279243358</v>
      </c>
    </row>
    <row r="29" spans="1:11" ht="40.9" customHeight="1" outlineLevel="4" x14ac:dyDescent="0.25">
      <c r="A29" s="47"/>
      <c r="B29" s="16" t="s">
        <v>19</v>
      </c>
      <c r="C29" s="64">
        <f t="shared" si="1"/>
        <v>3890450</v>
      </c>
      <c r="D29" s="65">
        <v>0</v>
      </c>
      <c r="E29" s="65">
        <v>3890450</v>
      </c>
      <c r="F29" s="65">
        <f t="shared" si="6"/>
        <v>1643525</v>
      </c>
      <c r="G29" s="65">
        <f t="shared" si="3"/>
        <v>42.245113033196674</v>
      </c>
      <c r="H29" s="65">
        <v>0</v>
      </c>
      <c r="I29" s="65">
        <v>0</v>
      </c>
      <c r="J29" s="65">
        <v>1643525</v>
      </c>
      <c r="K29" s="65">
        <f t="shared" si="5"/>
        <v>42.245113033196674</v>
      </c>
    </row>
    <row r="30" spans="1:11" ht="38.25" customHeight="1" outlineLevel="4" x14ac:dyDescent="0.25">
      <c r="A30" s="47"/>
      <c r="B30" s="16" t="s">
        <v>20</v>
      </c>
      <c r="C30" s="64">
        <f t="shared" si="1"/>
        <v>8424350</v>
      </c>
      <c r="D30" s="65">
        <v>0</v>
      </c>
      <c r="E30" s="65">
        <v>8424350</v>
      </c>
      <c r="F30" s="65">
        <f t="shared" si="6"/>
        <v>3431875</v>
      </c>
      <c r="G30" s="65">
        <f>F30/C30*100</f>
        <v>40.737564322469986</v>
      </c>
      <c r="H30" s="65">
        <v>0</v>
      </c>
      <c r="I30" s="65">
        <v>0</v>
      </c>
      <c r="J30" s="65">
        <v>3431875</v>
      </c>
      <c r="K30" s="65">
        <f t="shared" si="5"/>
        <v>40.737564322469986</v>
      </c>
    </row>
    <row r="31" spans="1:11" ht="24.75" customHeight="1" outlineLevel="4" x14ac:dyDescent="0.25">
      <c r="A31" s="47"/>
      <c r="B31" s="15" t="s">
        <v>21</v>
      </c>
      <c r="C31" s="62">
        <f t="shared" si="1"/>
        <v>34359206.130000003</v>
      </c>
      <c r="D31" s="63">
        <f>D34+D35+D32+D36+D33</f>
        <v>1037114.78</v>
      </c>
      <c r="E31" s="63">
        <f>E34+E35+E32+E36+E33</f>
        <v>33322091.350000001</v>
      </c>
      <c r="F31" s="63">
        <f>F34+F35+F32+F36+F33</f>
        <v>4101028.84</v>
      </c>
      <c r="G31" s="63">
        <f t="shared" si="3"/>
        <v>11.93574969247987</v>
      </c>
      <c r="H31" s="63">
        <f>H34+H35+H32+H36+H33</f>
        <v>333060.28999999998</v>
      </c>
      <c r="I31" s="63">
        <f t="shared" si="4"/>
        <v>32.114120483366356</v>
      </c>
      <c r="J31" s="63">
        <f>J34+J35+J32+J36</f>
        <v>3767968.55</v>
      </c>
      <c r="K31" s="63">
        <f t="shared" si="5"/>
        <v>11.307719285752452</v>
      </c>
    </row>
    <row r="32" spans="1:11" ht="28.9" customHeight="1" outlineLevel="4" x14ac:dyDescent="0.25">
      <c r="A32" s="47"/>
      <c r="B32" s="16" t="s">
        <v>74</v>
      </c>
      <c r="C32" s="64">
        <f t="shared" si="1"/>
        <v>295000</v>
      </c>
      <c r="D32" s="65">
        <v>295000</v>
      </c>
      <c r="E32" s="65">
        <v>0</v>
      </c>
      <c r="F32" s="65">
        <f t="shared" si="6"/>
        <v>295000</v>
      </c>
      <c r="G32" s="65">
        <f t="shared" si="3"/>
        <v>100</v>
      </c>
      <c r="H32" s="65">
        <v>295000</v>
      </c>
      <c r="I32" s="65">
        <f t="shared" si="4"/>
        <v>100</v>
      </c>
      <c r="J32" s="65">
        <v>0</v>
      </c>
      <c r="K32" s="65">
        <v>0</v>
      </c>
    </row>
    <row r="33" spans="1:11" ht="28.9" customHeight="1" outlineLevel="4" x14ac:dyDescent="0.25">
      <c r="A33" s="47"/>
      <c r="B33" s="16" t="s">
        <v>177</v>
      </c>
      <c r="C33" s="64">
        <f t="shared" si="1"/>
        <v>405528</v>
      </c>
      <c r="D33" s="65">
        <v>405528</v>
      </c>
      <c r="E33" s="65">
        <v>0</v>
      </c>
      <c r="F33" s="65">
        <f t="shared" si="6"/>
        <v>0</v>
      </c>
      <c r="G33" s="65">
        <f t="shared" si="3"/>
        <v>0</v>
      </c>
      <c r="H33" s="65">
        <v>0</v>
      </c>
      <c r="I33" s="65">
        <f t="shared" si="4"/>
        <v>0</v>
      </c>
      <c r="J33" s="65">
        <v>0</v>
      </c>
      <c r="K33" s="65">
        <v>0</v>
      </c>
    </row>
    <row r="34" spans="1:11" ht="33.6" customHeight="1" outlineLevel="4" x14ac:dyDescent="0.25">
      <c r="A34" s="47"/>
      <c r="B34" s="16" t="s">
        <v>129</v>
      </c>
      <c r="C34" s="64">
        <f t="shared" si="1"/>
        <v>3195919.98</v>
      </c>
      <c r="D34" s="65">
        <v>0</v>
      </c>
      <c r="E34" s="65">
        <v>3195919.98</v>
      </c>
      <c r="F34" s="65">
        <f t="shared" si="6"/>
        <v>1375633.55</v>
      </c>
      <c r="G34" s="65">
        <f t="shared" si="3"/>
        <v>43.043429078596645</v>
      </c>
      <c r="H34" s="65">
        <v>0</v>
      </c>
      <c r="I34" s="65">
        <v>0</v>
      </c>
      <c r="J34" s="65">
        <v>1375633.55</v>
      </c>
      <c r="K34" s="65">
        <f t="shared" si="5"/>
        <v>43.043429078596645</v>
      </c>
    </row>
    <row r="35" spans="1:11" ht="41.25" customHeight="1" outlineLevel="4" x14ac:dyDescent="0.25">
      <c r="A35" s="47"/>
      <c r="B35" s="16" t="s">
        <v>130</v>
      </c>
      <c r="C35" s="64">
        <f t="shared" si="1"/>
        <v>32282.02</v>
      </c>
      <c r="D35" s="65">
        <v>32282.02</v>
      </c>
      <c r="E35" s="65">
        <v>0</v>
      </c>
      <c r="F35" s="65">
        <f t="shared" si="6"/>
        <v>13895.29</v>
      </c>
      <c r="G35" s="65">
        <f t="shared" si="3"/>
        <v>43.043434084979815</v>
      </c>
      <c r="H35" s="65">
        <v>13895.29</v>
      </c>
      <c r="I35" s="65">
        <f t="shared" si="4"/>
        <v>43.043434084979815</v>
      </c>
      <c r="J35" s="65">
        <v>0</v>
      </c>
      <c r="K35" s="65">
        <v>0</v>
      </c>
    </row>
    <row r="36" spans="1:11" ht="30" customHeight="1" outlineLevel="4" x14ac:dyDescent="0.25">
      <c r="A36" s="47"/>
      <c r="B36" s="16" t="s">
        <v>75</v>
      </c>
      <c r="C36" s="64">
        <f>D36+E36</f>
        <v>30430476.130000003</v>
      </c>
      <c r="D36" s="65">
        <v>304304.76</v>
      </c>
      <c r="E36" s="65">
        <v>30126171.370000001</v>
      </c>
      <c r="F36" s="65">
        <f t="shared" si="6"/>
        <v>2416500</v>
      </c>
      <c r="G36" s="65">
        <f t="shared" si="3"/>
        <v>7.9410522190866546</v>
      </c>
      <c r="H36" s="65">
        <v>24165</v>
      </c>
      <c r="I36" s="65">
        <f t="shared" si="4"/>
        <v>7.9410522530110921</v>
      </c>
      <c r="J36" s="65">
        <v>2392335</v>
      </c>
      <c r="K36" s="65">
        <f>J36/E36*100</f>
        <v>7.9410522187439838</v>
      </c>
    </row>
    <row r="37" spans="1:11" ht="27" customHeight="1" outlineLevel="4" x14ac:dyDescent="0.25">
      <c r="A37" s="47"/>
      <c r="B37" s="15" t="s">
        <v>22</v>
      </c>
      <c r="C37" s="62">
        <f t="shared" si="1"/>
        <v>421935</v>
      </c>
      <c r="D37" s="63">
        <f>D38</f>
        <v>421935</v>
      </c>
      <c r="E37" s="63">
        <f t="shared" ref="E37:J37" si="7">E38</f>
        <v>0</v>
      </c>
      <c r="F37" s="63">
        <f t="shared" si="6"/>
        <v>182808.14</v>
      </c>
      <c r="G37" s="63">
        <f t="shared" si="3"/>
        <v>43.32613791223767</v>
      </c>
      <c r="H37" s="63">
        <f t="shared" si="7"/>
        <v>182808.14</v>
      </c>
      <c r="I37" s="63">
        <f t="shared" si="4"/>
        <v>43.32613791223767</v>
      </c>
      <c r="J37" s="63">
        <f t="shared" si="7"/>
        <v>0</v>
      </c>
      <c r="K37" s="65">
        <v>0</v>
      </c>
    </row>
    <row r="38" spans="1:11" ht="27.75" customHeight="1" outlineLevel="4" x14ac:dyDescent="0.25">
      <c r="A38" s="47"/>
      <c r="B38" s="16" t="s">
        <v>23</v>
      </c>
      <c r="C38" s="64">
        <f t="shared" si="1"/>
        <v>421935</v>
      </c>
      <c r="D38" s="65">
        <v>421935</v>
      </c>
      <c r="E38" s="65">
        <v>0</v>
      </c>
      <c r="F38" s="65">
        <f t="shared" si="6"/>
        <v>182808.14</v>
      </c>
      <c r="G38" s="65">
        <f t="shared" si="3"/>
        <v>43.32613791223767</v>
      </c>
      <c r="H38" s="65">
        <v>182808.14</v>
      </c>
      <c r="I38" s="65">
        <f t="shared" si="4"/>
        <v>43.32613791223767</v>
      </c>
      <c r="J38" s="65">
        <v>0</v>
      </c>
      <c r="K38" s="65">
        <v>0</v>
      </c>
    </row>
    <row r="39" spans="1:11" ht="27.75" customHeight="1" outlineLevel="4" x14ac:dyDescent="0.25">
      <c r="A39" s="47"/>
      <c r="B39" s="15" t="s">
        <v>24</v>
      </c>
      <c r="C39" s="62">
        <f t="shared" si="1"/>
        <v>322904394.34999996</v>
      </c>
      <c r="D39" s="63">
        <f>D40+D43+D41+D42</f>
        <v>3756395.15</v>
      </c>
      <c r="E39" s="63">
        <f>E40+E43+E41+E42</f>
        <v>319147999.19999999</v>
      </c>
      <c r="F39" s="63">
        <f t="shared" si="6"/>
        <v>50771939.149999999</v>
      </c>
      <c r="G39" s="63">
        <f t="shared" si="3"/>
        <v>15.723520657624649</v>
      </c>
      <c r="H39" s="63">
        <f>H40+H43+H41+H42</f>
        <v>1595015.51</v>
      </c>
      <c r="I39" s="63">
        <f t="shared" si="4"/>
        <v>42.46133450576945</v>
      </c>
      <c r="J39" s="63">
        <f>J40+J43+J41+J42</f>
        <v>49176923.640000001</v>
      </c>
      <c r="K39" s="63">
        <f t="shared" si="5"/>
        <v>15.408814645014388</v>
      </c>
    </row>
    <row r="40" spans="1:11" ht="42" customHeight="1" outlineLevel="4" x14ac:dyDescent="0.25">
      <c r="A40" s="47"/>
      <c r="B40" s="16" t="s">
        <v>71</v>
      </c>
      <c r="C40" s="64">
        <f t="shared" si="1"/>
        <v>316992999.19999999</v>
      </c>
      <c r="D40" s="65">
        <v>0</v>
      </c>
      <c r="E40" s="66">
        <v>316992999.19999999</v>
      </c>
      <c r="F40" s="65">
        <f t="shared" si="6"/>
        <v>48981923.640000001</v>
      </c>
      <c r="G40" s="65">
        <f t="shared" si="3"/>
        <v>15.452052178949193</v>
      </c>
      <c r="H40" s="65">
        <v>0</v>
      </c>
      <c r="I40" s="65">
        <v>0</v>
      </c>
      <c r="J40" s="65">
        <v>48981923.640000001</v>
      </c>
      <c r="K40" s="65">
        <f t="shared" si="5"/>
        <v>15.452052178949193</v>
      </c>
    </row>
    <row r="41" spans="1:11" ht="30.75" customHeight="1" outlineLevel="4" x14ac:dyDescent="0.25">
      <c r="A41" s="47"/>
      <c r="B41" s="16" t="s">
        <v>72</v>
      </c>
      <c r="C41" s="64">
        <f t="shared" si="1"/>
        <v>2556395.15</v>
      </c>
      <c r="D41" s="65">
        <v>2556395.15</v>
      </c>
      <c r="E41" s="67">
        <v>0</v>
      </c>
      <c r="F41" s="65">
        <f t="shared" si="6"/>
        <v>395015.51</v>
      </c>
      <c r="G41" s="65">
        <f t="shared" si="3"/>
        <v>15.452052082010875</v>
      </c>
      <c r="H41" s="65">
        <v>395015.51</v>
      </c>
      <c r="I41" s="65">
        <f t="shared" si="4"/>
        <v>15.452052082010875</v>
      </c>
      <c r="J41" s="65">
        <v>0</v>
      </c>
      <c r="K41" s="65">
        <v>0</v>
      </c>
    </row>
    <row r="42" spans="1:11" ht="24.75" customHeight="1" outlineLevel="4" x14ac:dyDescent="0.25">
      <c r="A42" s="47"/>
      <c r="B42" s="16" t="s">
        <v>73</v>
      </c>
      <c r="C42" s="64">
        <f t="shared" si="1"/>
        <v>1200000</v>
      </c>
      <c r="D42" s="65">
        <v>1200000</v>
      </c>
      <c r="E42" s="67">
        <v>0</v>
      </c>
      <c r="F42" s="65">
        <f t="shared" si="6"/>
        <v>1200000</v>
      </c>
      <c r="G42" s="65">
        <f t="shared" si="3"/>
        <v>100</v>
      </c>
      <c r="H42" s="65">
        <v>1200000</v>
      </c>
      <c r="I42" s="65">
        <f t="shared" si="4"/>
        <v>100</v>
      </c>
      <c r="J42" s="65">
        <v>0</v>
      </c>
      <c r="K42" s="65">
        <v>0</v>
      </c>
    </row>
    <row r="43" spans="1:11" ht="39" customHeight="1" outlineLevel="4" x14ac:dyDescent="0.25">
      <c r="A43" s="47"/>
      <c r="B43" s="16" t="s">
        <v>131</v>
      </c>
      <c r="C43" s="64">
        <f t="shared" si="1"/>
        <v>2155000</v>
      </c>
      <c r="D43" s="65">
        <v>0</v>
      </c>
      <c r="E43" s="68">
        <v>2155000</v>
      </c>
      <c r="F43" s="65">
        <f t="shared" si="6"/>
        <v>195000</v>
      </c>
      <c r="G43" s="65">
        <f t="shared" si="3"/>
        <v>9.0487238979118327</v>
      </c>
      <c r="H43" s="65">
        <v>0</v>
      </c>
      <c r="I43" s="65">
        <v>0</v>
      </c>
      <c r="J43" s="65">
        <v>195000</v>
      </c>
      <c r="K43" s="65">
        <f t="shared" si="5"/>
        <v>9.0487238979118327</v>
      </c>
    </row>
    <row r="44" spans="1:11" ht="27.75" customHeight="1" outlineLevel="5" x14ac:dyDescent="0.25">
      <c r="A44" s="47"/>
      <c r="B44" s="15" t="s">
        <v>25</v>
      </c>
      <c r="C44" s="62">
        <f t="shared" si="1"/>
        <v>34645166.350000001</v>
      </c>
      <c r="D44" s="63">
        <f>D45+D46+D47</f>
        <v>34645166.350000001</v>
      </c>
      <c r="E44" s="69">
        <f>E45+E46</f>
        <v>0</v>
      </c>
      <c r="F44" s="63">
        <f t="shared" si="6"/>
        <v>21041933.840000004</v>
      </c>
      <c r="G44" s="63">
        <f t="shared" si="3"/>
        <v>60.735554355333619</v>
      </c>
      <c r="H44" s="63">
        <f>H45+H46+H47</f>
        <v>21041933.840000004</v>
      </c>
      <c r="I44" s="63">
        <f t="shared" si="4"/>
        <v>60.735554355333619</v>
      </c>
      <c r="J44" s="63">
        <f>J45+J46</f>
        <v>0</v>
      </c>
      <c r="K44" s="63">
        <v>0</v>
      </c>
    </row>
    <row r="45" spans="1:11" ht="25.5" outlineLevel="6" x14ac:dyDescent="0.25">
      <c r="A45" s="47"/>
      <c r="B45" s="16" t="s">
        <v>132</v>
      </c>
      <c r="C45" s="64">
        <f t="shared" si="1"/>
        <v>505705.7</v>
      </c>
      <c r="D45" s="65">
        <v>505705.7</v>
      </c>
      <c r="E45" s="67">
        <v>0</v>
      </c>
      <c r="F45" s="65">
        <f t="shared" si="6"/>
        <v>392085.17</v>
      </c>
      <c r="G45" s="65">
        <f t="shared" si="3"/>
        <v>77.53228211586304</v>
      </c>
      <c r="H45" s="65">
        <v>392085.17</v>
      </c>
      <c r="I45" s="65">
        <f t="shared" si="4"/>
        <v>77.53228211586304</v>
      </c>
      <c r="J45" s="65">
        <v>0</v>
      </c>
      <c r="K45" s="65">
        <v>0</v>
      </c>
    </row>
    <row r="46" spans="1:11" ht="25.5" outlineLevel="7" x14ac:dyDescent="0.25">
      <c r="A46" s="47"/>
      <c r="B46" s="16" t="s">
        <v>133</v>
      </c>
      <c r="C46" s="64">
        <f t="shared" si="1"/>
        <v>33991576.119999997</v>
      </c>
      <c r="D46" s="65">
        <v>33991576.119999997</v>
      </c>
      <c r="E46" s="67">
        <v>0</v>
      </c>
      <c r="F46" s="65">
        <f t="shared" si="6"/>
        <v>20649848.670000002</v>
      </c>
      <c r="G46" s="65">
        <f t="shared" si="3"/>
        <v>60.749900496229195</v>
      </c>
      <c r="H46" s="65">
        <v>20649848.670000002</v>
      </c>
      <c r="I46" s="65">
        <f t="shared" si="4"/>
        <v>60.749900496229195</v>
      </c>
      <c r="J46" s="65">
        <v>0</v>
      </c>
      <c r="K46" s="65">
        <v>0</v>
      </c>
    </row>
    <row r="47" spans="1:11" ht="25.5" outlineLevel="7" x14ac:dyDescent="0.25">
      <c r="A47" s="47"/>
      <c r="B47" s="16" t="s">
        <v>134</v>
      </c>
      <c r="C47" s="64">
        <f t="shared" si="1"/>
        <v>147884.53</v>
      </c>
      <c r="D47" s="65">
        <v>147884.53</v>
      </c>
      <c r="E47" s="68">
        <v>0</v>
      </c>
      <c r="F47" s="65">
        <f t="shared" si="6"/>
        <v>0</v>
      </c>
      <c r="G47" s="65">
        <f t="shared" si="3"/>
        <v>0</v>
      </c>
      <c r="H47" s="65">
        <v>0</v>
      </c>
      <c r="I47" s="65">
        <f t="shared" si="4"/>
        <v>0</v>
      </c>
      <c r="J47" s="65">
        <v>0</v>
      </c>
      <c r="K47" s="65">
        <v>0</v>
      </c>
    </row>
    <row r="48" spans="1:11" ht="27" customHeight="1" outlineLevel="6" x14ac:dyDescent="0.25">
      <c r="A48" s="47"/>
      <c r="B48" s="15" t="s">
        <v>26</v>
      </c>
      <c r="C48" s="62">
        <f t="shared" si="1"/>
        <v>21904818</v>
      </c>
      <c r="D48" s="63">
        <f>D49</f>
        <v>21904818</v>
      </c>
      <c r="E48" s="63">
        <f t="shared" ref="E48:J48" si="8">E49</f>
        <v>0</v>
      </c>
      <c r="F48" s="63">
        <f t="shared" si="6"/>
        <v>10280738.210000001</v>
      </c>
      <c r="G48" s="63">
        <f t="shared" si="3"/>
        <v>46.933684680694455</v>
      </c>
      <c r="H48" s="63">
        <f t="shared" si="8"/>
        <v>10280738.210000001</v>
      </c>
      <c r="I48" s="63">
        <f t="shared" si="4"/>
        <v>46.933684680694455</v>
      </c>
      <c r="J48" s="63">
        <f t="shared" si="8"/>
        <v>0</v>
      </c>
      <c r="K48" s="63">
        <v>0</v>
      </c>
    </row>
    <row r="49" spans="1:11" ht="27.75" customHeight="1" outlineLevel="7" x14ac:dyDescent="0.25">
      <c r="A49" s="47"/>
      <c r="B49" s="16" t="s">
        <v>135</v>
      </c>
      <c r="C49" s="64">
        <f t="shared" si="1"/>
        <v>21904818</v>
      </c>
      <c r="D49" s="65">
        <v>21904818</v>
      </c>
      <c r="E49" s="66">
        <v>0</v>
      </c>
      <c r="F49" s="65">
        <f t="shared" si="6"/>
        <v>10280738.210000001</v>
      </c>
      <c r="G49" s="65">
        <f t="shared" si="3"/>
        <v>46.933684680694455</v>
      </c>
      <c r="H49" s="65">
        <v>10280738.210000001</v>
      </c>
      <c r="I49" s="65">
        <f t="shared" si="4"/>
        <v>46.933684680694455</v>
      </c>
      <c r="J49" s="65">
        <v>0</v>
      </c>
      <c r="K49" s="65">
        <v>0</v>
      </c>
    </row>
    <row r="50" spans="1:11" ht="39.75" customHeight="1" outlineLevel="7" x14ac:dyDescent="0.25">
      <c r="A50" s="47"/>
      <c r="B50" s="15" t="s">
        <v>69</v>
      </c>
      <c r="C50" s="62">
        <f t="shared" si="1"/>
        <v>100000</v>
      </c>
      <c r="D50" s="63">
        <f>D51</f>
        <v>100000</v>
      </c>
      <c r="E50" s="70">
        <v>0</v>
      </c>
      <c r="F50" s="63">
        <f t="shared" si="6"/>
        <v>93972</v>
      </c>
      <c r="G50" s="63">
        <f t="shared" si="3"/>
        <v>93.971999999999994</v>
      </c>
      <c r="H50" s="63">
        <f>H51</f>
        <v>93972</v>
      </c>
      <c r="I50" s="63">
        <f t="shared" si="4"/>
        <v>93.971999999999994</v>
      </c>
      <c r="J50" s="63">
        <f>J51</f>
        <v>0</v>
      </c>
      <c r="K50" s="63">
        <v>0</v>
      </c>
    </row>
    <row r="51" spans="1:11" ht="39" customHeight="1" outlineLevel="7" x14ac:dyDescent="0.25">
      <c r="A51" s="47"/>
      <c r="B51" s="16" t="s">
        <v>136</v>
      </c>
      <c r="C51" s="64">
        <f>D51+E51</f>
        <v>100000</v>
      </c>
      <c r="D51" s="65">
        <v>100000</v>
      </c>
      <c r="E51" s="71">
        <v>0</v>
      </c>
      <c r="F51" s="65">
        <f>H51+J51</f>
        <v>93972</v>
      </c>
      <c r="G51" s="65">
        <f t="shared" si="3"/>
        <v>93.971999999999994</v>
      </c>
      <c r="H51" s="65">
        <v>93972</v>
      </c>
      <c r="I51" s="65">
        <f t="shared" si="4"/>
        <v>93.971999999999994</v>
      </c>
      <c r="J51" s="65">
        <v>0</v>
      </c>
      <c r="K51" s="65">
        <v>0</v>
      </c>
    </row>
    <row r="52" spans="1:11" ht="31.9" customHeight="1" outlineLevel="7" x14ac:dyDescent="0.25">
      <c r="A52" s="47"/>
      <c r="B52" s="15" t="s">
        <v>77</v>
      </c>
      <c r="C52" s="62">
        <f>D52+E52</f>
        <v>742068.6</v>
      </c>
      <c r="D52" s="63">
        <v>0</v>
      </c>
      <c r="E52" s="72">
        <f>E53</f>
        <v>742068.6</v>
      </c>
      <c r="F52" s="63">
        <f>H52+J52</f>
        <v>0</v>
      </c>
      <c r="G52" s="63">
        <f t="shared" si="3"/>
        <v>0</v>
      </c>
      <c r="H52" s="63">
        <v>0</v>
      </c>
      <c r="I52" s="63">
        <v>0</v>
      </c>
      <c r="J52" s="63">
        <v>0</v>
      </c>
      <c r="K52" s="63">
        <v>0</v>
      </c>
    </row>
    <row r="53" spans="1:11" ht="39" customHeight="1" outlineLevel="7" x14ac:dyDescent="0.25">
      <c r="A53" s="48"/>
      <c r="B53" s="16" t="s">
        <v>76</v>
      </c>
      <c r="C53" s="64">
        <f t="shared" ref="C53" si="9">D53+E53</f>
        <v>742068.6</v>
      </c>
      <c r="D53" s="65">
        <v>0</v>
      </c>
      <c r="E53" s="67">
        <v>742068.6</v>
      </c>
      <c r="F53" s="65">
        <v>0</v>
      </c>
      <c r="G53" s="65">
        <f t="shared" si="3"/>
        <v>0</v>
      </c>
      <c r="H53" s="65">
        <v>0</v>
      </c>
      <c r="I53" s="65">
        <v>0</v>
      </c>
      <c r="J53" s="65">
        <v>0</v>
      </c>
      <c r="K53" s="65">
        <v>0</v>
      </c>
    </row>
    <row r="54" spans="1:11" ht="29.25" customHeight="1" outlineLevel="7" x14ac:dyDescent="0.25">
      <c r="A54" s="46">
        <v>3</v>
      </c>
      <c r="B54" s="36" t="s">
        <v>178</v>
      </c>
      <c r="C54" s="60">
        <f>C55+C58</f>
        <v>8463485.1500000004</v>
      </c>
      <c r="D54" s="60">
        <f t="shared" ref="D54:E54" si="10">D55+D58</f>
        <v>84634.85</v>
      </c>
      <c r="E54" s="73">
        <f t="shared" si="10"/>
        <v>8378850.2999999998</v>
      </c>
      <c r="F54" s="74">
        <f>F55+F58</f>
        <v>0</v>
      </c>
      <c r="G54" s="61">
        <f>F54/C54/100</f>
        <v>0</v>
      </c>
      <c r="H54" s="61">
        <f>H55+H58</f>
        <v>0</v>
      </c>
      <c r="I54" s="61">
        <f>H54/D54*100</f>
        <v>0</v>
      </c>
      <c r="J54" s="61">
        <f>J55+J58</f>
        <v>0</v>
      </c>
      <c r="K54" s="61">
        <f>J54/E54*100</f>
        <v>0</v>
      </c>
    </row>
    <row r="55" spans="1:11" ht="24.75" customHeight="1" outlineLevel="7" x14ac:dyDescent="0.25">
      <c r="A55" s="47"/>
      <c r="B55" s="15" t="s">
        <v>179</v>
      </c>
      <c r="C55" s="62">
        <f>D55+E55</f>
        <v>1530591.41</v>
      </c>
      <c r="D55" s="75">
        <f>SUM(D56:D57)</f>
        <v>15305.91</v>
      </c>
      <c r="E55" s="76">
        <f>SUM(E56:E57)</f>
        <v>1515285.5</v>
      </c>
      <c r="F55" s="76">
        <f>H55+J55</f>
        <v>0</v>
      </c>
      <c r="G55" s="77">
        <f t="shared" ref="G55:G60" si="11">F55/C55/100</f>
        <v>0</v>
      </c>
      <c r="H55" s="63">
        <f>SUM(H56:H57)</f>
        <v>0</v>
      </c>
      <c r="I55" s="63">
        <f t="shared" ref="I55:I60" si="12">H55/D55*100</f>
        <v>0</v>
      </c>
      <c r="J55" s="63">
        <f>SUM(J56:J57)</f>
        <v>0</v>
      </c>
      <c r="K55" s="63">
        <f t="shared" ref="K55:K59" si="13">J55/E55*100</f>
        <v>0</v>
      </c>
    </row>
    <row r="56" spans="1:11" ht="25.5" outlineLevel="7" x14ac:dyDescent="0.25">
      <c r="A56" s="47"/>
      <c r="B56" s="16" t="s">
        <v>180</v>
      </c>
      <c r="C56" s="62">
        <f t="shared" ref="C56:C60" si="14">D56+E56</f>
        <v>1515285.5</v>
      </c>
      <c r="D56" s="78">
        <v>0</v>
      </c>
      <c r="E56" s="79">
        <v>1515285.5</v>
      </c>
      <c r="F56" s="80">
        <f t="shared" ref="F56:F60" si="15">H56+J56</f>
        <v>0</v>
      </c>
      <c r="G56" s="65">
        <f t="shared" si="11"/>
        <v>0</v>
      </c>
      <c r="H56" s="65">
        <v>0</v>
      </c>
      <c r="I56" s="65">
        <v>0</v>
      </c>
      <c r="J56" s="65">
        <v>0</v>
      </c>
      <c r="K56" s="65">
        <f t="shared" si="13"/>
        <v>0</v>
      </c>
    </row>
    <row r="57" spans="1:11" ht="19.5" customHeight="1" outlineLevel="7" x14ac:dyDescent="0.25">
      <c r="A57" s="47"/>
      <c r="B57" s="16" t="s">
        <v>181</v>
      </c>
      <c r="C57" s="62">
        <f t="shared" si="14"/>
        <v>15305.91</v>
      </c>
      <c r="D57" s="78">
        <v>15305.91</v>
      </c>
      <c r="E57" s="81">
        <v>0</v>
      </c>
      <c r="F57" s="82">
        <f t="shared" si="15"/>
        <v>0</v>
      </c>
      <c r="G57" s="65">
        <f t="shared" si="11"/>
        <v>0</v>
      </c>
      <c r="H57" s="65">
        <v>0</v>
      </c>
      <c r="I57" s="65">
        <f t="shared" si="12"/>
        <v>0</v>
      </c>
      <c r="J57" s="65">
        <v>0</v>
      </c>
      <c r="K57" s="65">
        <v>0</v>
      </c>
    </row>
    <row r="58" spans="1:11" ht="39" customHeight="1" outlineLevel="7" x14ac:dyDescent="0.25">
      <c r="A58" s="47"/>
      <c r="B58" s="15" t="s">
        <v>182</v>
      </c>
      <c r="C58" s="62">
        <f t="shared" si="14"/>
        <v>6932893.7400000002</v>
      </c>
      <c r="D58" s="75">
        <f>SUM(D59:D60)</f>
        <v>69328.94</v>
      </c>
      <c r="E58" s="75">
        <f>SUM(E59:E60)</f>
        <v>6863564.7999999998</v>
      </c>
      <c r="F58" s="75">
        <f>SUM(F59:F60)</f>
        <v>0</v>
      </c>
      <c r="G58" s="63">
        <f t="shared" si="11"/>
        <v>0</v>
      </c>
      <c r="H58" s="63">
        <f>SUM(H59:H60)</f>
        <v>0</v>
      </c>
      <c r="I58" s="63">
        <f t="shared" si="12"/>
        <v>0</v>
      </c>
      <c r="J58" s="63">
        <f>SUM(J59:J60)</f>
        <v>0</v>
      </c>
      <c r="K58" s="63">
        <f t="shared" si="13"/>
        <v>0</v>
      </c>
    </row>
    <row r="59" spans="1:11" ht="39" customHeight="1" outlineLevel="7" x14ac:dyDescent="0.25">
      <c r="A59" s="47"/>
      <c r="B59" s="16" t="s">
        <v>183</v>
      </c>
      <c r="C59" s="62">
        <f t="shared" si="14"/>
        <v>6863564.7999999998</v>
      </c>
      <c r="D59" s="78">
        <v>0</v>
      </c>
      <c r="E59" s="81">
        <v>6863564.7999999998</v>
      </c>
      <c r="F59" s="82">
        <f t="shared" si="15"/>
        <v>0</v>
      </c>
      <c r="G59" s="65">
        <f t="shared" si="11"/>
        <v>0</v>
      </c>
      <c r="H59" s="65">
        <v>0</v>
      </c>
      <c r="I59" s="65">
        <v>0</v>
      </c>
      <c r="J59" s="65">
        <v>0</v>
      </c>
      <c r="K59" s="65">
        <f t="shared" si="13"/>
        <v>0</v>
      </c>
    </row>
    <row r="60" spans="1:11" ht="21" customHeight="1" outlineLevel="7" x14ac:dyDescent="0.25">
      <c r="A60" s="48"/>
      <c r="B60" s="16" t="s">
        <v>184</v>
      </c>
      <c r="C60" s="62">
        <f t="shared" si="14"/>
        <v>69328.94</v>
      </c>
      <c r="D60" s="78">
        <v>69328.94</v>
      </c>
      <c r="E60" s="81">
        <v>0</v>
      </c>
      <c r="F60" s="82">
        <f t="shared" si="15"/>
        <v>0</v>
      </c>
      <c r="G60" s="65">
        <f t="shared" si="11"/>
        <v>0</v>
      </c>
      <c r="H60" s="65">
        <v>0</v>
      </c>
      <c r="I60" s="65">
        <f t="shared" si="12"/>
        <v>0</v>
      </c>
      <c r="J60" s="65">
        <v>0</v>
      </c>
      <c r="K60" s="65">
        <v>0</v>
      </c>
    </row>
    <row r="61" spans="1:11" ht="28.5" customHeight="1" outlineLevel="7" x14ac:dyDescent="0.25">
      <c r="A61" s="46">
        <v>4</v>
      </c>
      <c r="B61" s="36" t="s">
        <v>27</v>
      </c>
      <c r="C61" s="60">
        <f t="shared" si="1"/>
        <v>8585606.0800000001</v>
      </c>
      <c r="D61" s="61">
        <f>D62+D64+D66+D71</f>
        <v>2585606.08</v>
      </c>
      <c r="E61" s="61">
        <f>E62+E64+E66+E71</f>
        <v>6000000</v>
      </c>
      <c r="F61" s="61">
        <f>F62+F64+F66</f>
        <v>2156837.35</v>
      </c>
      <c r="G61" s="61">
        <f t="shared" si="3"/>
        <v>25.121550300616637</v>
      </c>
      <c r="H61" s="61">
        <f>H62+H64+H66+H71</f>
        <v>763675.07000000007</v>
      </c>
      <c r="I61" s="61">
        <f t="shared" si="4"/>
        <v>29.535630965100456</v>
      </c>
      <c r="J61" s="61">
        <f>J62+J64+J66+J71</f>
        <v>1393162.28</v>
      </c>
      <c r="K61" s="61">
        <f t="shared" si="5"/>
        <v>23.219371333333331</v>
      </c>
    </row>
    <row r="62" spans="1:11" ht="17.25" customHeight="1" outlineLevel="2" x14ac:dyDescent="0.25">
      <c r="A62" s="47"/>
      <c r="B62" s="15" t="s">
        <v>28</v>
      </c>
      <c r="C62" s="62">
        <f t="shared" si="1"/>
        <v>50000</v>
      </c>
      <c r="D62" s="63">
        <f>D63</f>
        <v>50000</v>
      </c>
      <c r="E62" s="63">
        <f t="shared" ref="E62:J62" si="16">E63</f>
        <v>0</v>
      </c>
      <c r="F62" s="63">
        <f t="shared" si="6"/>
        <v>0</v>
      </c>
      <c r="G62" s="63">
        <f t="shared" si="3"/>
        <v>0</v>
      </c>
      <c r="H62" s="63">
        <f t="shared" si="16"/>
        <v>0</v>
      </c>
      <c r="I62" s="63">
        <f t="shared" si="4"/>
        <v>0</v>
      </c>
      <c r="J62" s="63">
        <f t="shared" si="16"/>
        <v>0</v>
      </c>
      <c r="K62" s="63">
        <v>0</v>
      </c>
    </row>
    <row r="63" spans="1:11" outlineLevel="3" x14ac:dyDescent="0.25">
      <c r="A63" s="47"/>
      <c r="B63" s="16" t="s">
        <v>78</v>
      </c>
      <c r="C63" s="64">
        <f t="shared" si="1"/>
        <v>50000</v>
      </c>
      <c r="D63" s="83">
        <v>50000</v>
      </c>
      <c r="E63" s="84">
        <v>0</v>
      </c>
      <c r="F63" s="65">
        <f t="shared" si="6"/>
        <v>0</v>
      </c>
      <c r="G63" s="65">
        <f t="shared" si="3"/>
        <v>0</v>
      </c>
      <c r="H63" s="83">
        <v>0</v>
      </c>
      <c r="I63" s="65">
        <f t="shared" si="4"/>
        <v>0</v>
      </c>
      <c r="J63" s="83">
        <v>0</v>
      </c>
      <c r="K63" s="65">
        <v>0</v>
      </c>
    </row>
    <row r="64" spans="1:11" ht="25.5" outlineLevel="4" x14ac:dyDescent="0.25">
      <c r="A64" s="47"/>
      <c r="B64" s="17" t="s">
        <v>29</v>
      </c>
      <c r="C64" s="85">
        <f t="shared" si="1"/>
        <v>2390398.66</v>
      </c>
      <c r="D64" s="86">
        <f>D65</f>
        <v>2390398.66</v>
      </c>
      <c r="E64" s="86">
        <f t="shared" ref="E64:J64" si="17">E65</f>
        <v>0</v>
      </c>
      <c r="F64" s="63">
        <f t="shared" si="6"/>
        <v>711729.8</v>
      </c>
      <c r="G64" s="63">
        <f t="shared" si="3"/>
        <v>29.774523049640599</v>
      </c>
      <c r="H64" s="86">
        <f t="shared" si="17"/>
        <v>711729.8</v>
      </c>
      <c r="I64" s="63">
        <f t="shared" si="4"/>
        <v>29.774523049640599</v>
      </c>
      <c r="J64" s="86">
        <f t="shared" si="17"/>
        <v>0</v>
      </c>
      <c r="K64" s="63">
        <v>0</v>
      </c>
    </row>
    <row r="65" spans="1:11" ht="20.45" customHeight="1" outlineLevel="5" x14ac:dyDescent="0.25">
      <c r="A65" s="47"/>
      <c r="B65" s="16" t="s">
        <v>79</v>
      </c>
      <c r="C65" s="64">
        <f t="shared" si="1"/>
        <v>2390398.66</v>
      </c>
      <c r="D65" s="87">
        <v>2390398.66</v>
      </c>
      <c r="E65" s="84">
        <v>0</v>
      </c>
      <c r="F65" s="65">
        <f t="shared" si="6"/>
        <v>711729.8</v>
      </c>
      <c r="G65" s="65">
        <f t="shared" si="3"/>
        <v>29.774523049640599</v>
      </c>
      <c r="H65" s="88">
        <v>711729.8</v>
      </c>
      <c r="I65" s="65">
        <f t="shared" si="4"/>
        <v>29.774523049640599</v>
      </c>
      <c r="J65" s="87">
        <v>0</v>
      </c>
      <c r="K65" s="65">
        <v>0</v>
      </c>
    </row>
    <row r="66" spans="1:11" ht="25.5" outlineLevel="5" x14ac:dyDescent="0.25">
      <c r="A66" s="47"/>
      <c r="B66" s="15" t="s">
        <v>30</v>
      </c>
      <c r="C66" s="62">
        <f t="shared" si="1"/>
        <v>3114904.38</v>
      </c>
      <c r="D66" s="76">
        <f>D67+D68+D69+D70</f>
        <v>114904.38</v>
      </c>
      <c r="E66" s="76">
        <f>E67+E68+E69+E70</f>
        <v>3000000</v>
      </c>
      <c r="F66" s="76">
        <f>F67+F68+F69+F70</f>
        <v>1445107.55</v>
      </c>
      <c r="G66" s="63">
        <f t="shared" si="3"/>
        <v>46.393319784667035</v>
      </c>
      <c r="H66" s="76">
        <f>H67+H68+H69+H70</f>
        <v>51945.270000000004</v>
      </c>
      <c r="I66" s="63">
        <f t="shared" si="4"/>
        <v>45.207388961151871</v>
      </c>
      <c r="J66" s="76">
        <f>J67+J68+J69+J70</f>
        <v>1393162.28</v>
      </c>
      <c r="K66" s="63">
        <f t="shared" si="5"/>
        <v>46.438742666666663</v>
      </c>
    </row>
    <row r="67" spans="1:11" ht="38.25" outlineLevel="5" x14ac:dyDescent="0.25">
      <c r="A67" s="47"/>
      <c r="B67" s="16" t="s">
        <v>80</v>
      </c>
      <c r="C67" s="64">
        <f t="shared" si="1"/>
        <v>1209136.81</v>
      </c>
      <c r="D67" s="89">
        <v>0</v>
      </c>
      <c r="E67" s="81">
        <v>1209136.81</v>
      </c>
      <c r="F67" s="65">
        <f t="shared" si="6"/>
        <v>0</v>
      </c>
      <c r="G67" s="65">
        <f t="shared" si="3"/>
        <v>0</v>
      </c>
      <c r="H67" s="80">
        <v>0</v>
      </c>
      <c r="I67" s="65">
        <v>0</v>
      </c>
      <c r="J67" s="89">
        <v>0</v>
      </c>
      <c r="K67" s="65">
        <f t="shared" si="5"/>
        <v>0</v>
      </c>
    </row>
    <row r="68" spans="1:11" ht="42" customHeight="1" outlineLevel="5" x14ac:dyDescent="0.25">
      <c r="A68" s="47"/>
      <c r="B68" s="16" t="s">
        <v>81</v>
      </c>
      <c r="C68" s="64">
        <f t="shared" si="1"/>
        <v>1790863.19</v>
      </c>
      <c r="D68" s="89">
        <v>0</v>
      </c>
      <c r="E68" s="81">
        <v>1790863.19</v>
      </c>
      <c r="F68" s="65">
        <f t="shared" si="6"/>
        <v>1393162.28</v>
      </c>
      <c r="G68" s="65">
        <f t="shared" si="3"/>
        <v>77.792781033150831</v>
      </c>
      <c r="H68" s="80">
        <v>0</v>
      </c>
      <c r="I68" s="65">
        <v>0</v>
      </c>
      <c r="J68" s="89">
        <v>1393162.28</v>
      </c>
      <c r="K68" s="65">
        <f t="shared" si="5"/>
        <v>77.792781033150831</v>
      </c>
    </row>
    <row r="69" spans="1:11" ht="25.5" outlineLevel="5" x14ac:dyDescent="0.25">
      <c r="A69" s="47"/>
      <c r="B69" s="16" t="s">
        <v>82</v>
      </c>
      <c r="C69" s="64">
        <f t="shared" si="1"/>
        <v>64132.83</v>
      </c>
      <c r="D69" s="89">
        <v>64132.83</v>
      </c>
      <c r="E69" s="81">
        <v>0</v>
      </c>
      <c r="F69" s="65">
        <f t="shared" si="6"/>
        <v>27019.95</v>
      </c>
      <c r="G69" s="65">
        <f t="shared" si="3"/>
        <v>42.131229824101013</v>
      </c>
      <c r="H69" s="80">
        <v>27019.95</v>
      </c>
      <c r="I69" s="65">
        <f t="shared" si="4"/>
        <v>42.131229824101013</v>
      </c>
      <c r="J69" s="89">
        <v>0</v>
      </c>
      <c r="K69" s="65">
        <v>0</v>
      </c>
    </row>
    <row r="70" spans="1:11" ht="25.5" outlineLevel="5" x14ac:dyDescent="0.25">
      <c r="A70" s="47"/>
      <c r="B70" s="16" t="s">
        <v>83</v>
      </c>
      <c r="C70" s="64">
        <f t="shared" si="1"/>
        <v>50771.55</v>
      </c>
      <c r="D70" s="89">
        <v>50771.55</v>
      </c>
      <c r="E70" s="81">
        <v>0</v>
      </c>
      <c r="F70" s="82">
        <f t="shared" si="6"/>
        <v>24925.32</v>
      </c>
      <c r="G70" s="65">
        <f t="shared" si="3"/>
        <v>49.093084611362073</v>
      </c>
      <c r="H70" s="80">
        <v>24925.32</v>
      </c>
      <c r="I70" s="65">
        <f t="shared" si="4"/>
        <v>49.093084611362073</v>
      </c>
      <c r="J70" s="89">
        <v>0</v>
      </c>
      <c r="K70" s="65">
        <v>0</v>
      </c>
    </row>
    <row r="71" spans="1:11" outlineLevel="5" x14ac:dyDescent="0.25">
      <c r="A71" s="47"/>
      <c r="B71" s="41" t="s">
        <v>144</v>
      </c>
      <c r="C71" s="90">
        <f>D71+E71</f>
        <v>3030303.04</v>
      </c>
      <c r="D71" s="76">
        <f>SUM(D72:D75)</f>
        <v>30303.040000000001</v>
      </c>
      <c r="E71" s="76">
        <f>SUM(E72:E75)</f>
        <v>3000000</v>
      </c>
      <c r="F71" s="77">
        <f>H71+J71</f>
        <v>0</v>
      </c>
      <c r="G71" s="63">
        <f t="shared" si="3"/>
        <v>0</v>
      </c>
      <c r="H71" s="91">
        <f>SUM(H72:H75)</f>
        <v>0</v>
      </c>
      <c r="I71" s="75">
        <f>H71/D71*100</f>
        <v>0</v>
      </c>
      <c r="J71" s="76">
        <f>SUM(J72:J75)</f>
        <v>0</v>
      </c>
      <c r="K71" s="77">
        <f>J71/E71*100</f>
        <v>0</v>
      </c>
    </row>
    <row r="72" spans="1:11" outlineLevel="5" x14ac:dyDescent="0.25">
      <c r="A72" s="47"/>
      <c r="B72" s="42" t="s">
        <v>145</v>
      </c>
      <c r="C72" s="92">
        <f t="shared" ref="C72:C75" si="18">D72+E72</f>
        <v>1516406.91</v>
      </c>
      <c r="D72" s="89">
        <v>0</v>
      </c>
      <c r="E72" s="81">
        <v>1516406.91</v>
      </c>
      <c r="F72" s="82">
        <f>H72+J72</f>
        <v>0</v>
      </c>
      <c r="G72" s="65">
        <f t="shared" si="3"/>
        <v>0</v>
      </c>
      <c r="H72" s="80">
        <v>0</v>
      </c>
      <c r="I72" s="78">
        <v>0</v>
      </c>
      <c r="J72" s="89">
        <v>0</v>
      </c>
      <c r="K72" s="82">
        <f>J72/E72*100</f>
        <v>0</v>
      </c>
    </row>
    <row r="73" spans="1:11" outlineLevel="5" x14ac:dyDescent="0.25">
      <c r="A73" s="47"/>
      <c r="B73" s="42" t="s">
        <v>148</v>
      </c>
      <c r="C73" s="92">
        <f t="shared" si="18"/>
        <v>1483593.09</v>
      </c>
      <c r="D73" s="89">
        <v>0</v>
      </c>
      <c r="E73" s="81">
        <v>1483593.09</v>
      </c>
      <c r="F73" s="82">
        <f t="shared" ref="F73:F75" si="19">H73+J73</f>
        <v>0</v>
      </c>
      <c r="G73" s="65">
        <f t="shared" si="3"/>
        <v>0</v>
      </c>
      <c r="H73" s="80">
        <v>0</v>
      </c>
      <c r="I73" s="78">
        <v>0</v>
      </c>
      <c r="J73" s="89">
        <v>0</v>
      </c>
      <c r="K73" s="82">
        <f t="shared" ref="K73" si="20">J73/E73*100</f>
        <v>0</v>
      </c>
    </row>
    <row r="74" spans="1:11" ht="20.25" customHeight="1" outlineLevel="5" x14ac:dyDescent="0.25">
      <c r="A74" s="47"/>
      <c r="B74" s="42" t="s">
        <v>146</v>
      </c>
      <c r="C74" s="92">
        <f t="shared" si="18"/>
        <v>15317.24</v>
      </c>
      <c r="D74" s="89">
        <v>15317.24</v>
      </c>
      <c r="E74" s="81">
        <v>0</v>
      </c>
      <c r="F74" s="82">
        <f t="shared" si="19"/>
        <v>0</v>
      </c>
      <c r="G74" s="65">
        <f t="shared" si="3"/>
        <v>0</v>
      </c>
      <c r="H74" s="80">
        <v>0</v>
      </c>
      <c r="I74" s="78">
        <f t="shared" ref="I74:I75" si="21">H74/D74*100</f>
        <v>0</v>
      </c>
      <c r="J74" s="89">
        <v>0</v>
      </c>
      <c r="K74" s="82">
        <v>0</v>
      </c>
    </row>
    <row r="75" spans="1:11" ht="25.5" outlineLevel="5" x14ac:dyDescent="0.25">
      <c r="A75" s="48"/>
      <c r="B75" s="42" t="s">
        <v>147</v>
      </c>
      <c r="C75" s="92">
        <f t="shared" si="18"/>
        <v>14985.8</v>
      </c>
      <c r="D75" s="89">
        <v>14985.8</v>
      </c>
      <c r="E75" s="81">
        <v>0</v>
      </c>
      <c r="F75" s="82">
        <f t="shared" si="19"/>
        <v>0</v>
      </c>
      <c r="G75" s="65">
        <f t="shared" si="3"/>
        <v>0</v>
      </c>
      <c r="H75" s="80">
        <v>0</v>
      </c>
      <c r="I75" s="78">
        <f t="shared" si="21"/>
        <v>0</v>
      </c>
      <c r="J75" s="89">
        <v>0</v>
      </c>
      <c r="K75" s="82">
        <v>0</v>
      </c>
    </row>
    <row r="76" spans="1:11" ht="25.5" outlineLevel="6" x14ac:dyDescent="0.25">
      <c r="A76" s="46">
        <v>5</v>
      </c>
      <c r="B76" s="36" t="s">
        <v>31</v>
      </c>
      <c r="C76" s="60">
        <f t="shared" si="1"/>
        <v>421000</v>
      </c>
      <c r="D76" s="93">
        <f>D77+D79</f>
        <v>421000</v>
      </c>
      <c r="E76" s="93">
        <f>E77+E79</f>
        <v>0</v>
      </c>
      <c r="F76" s="61">
        <f t="shared" si="6"/>
        <v>123200</v>
      </c>
      <c r="G76" s="61">
        <f t="shared" si="3"/>
        <v>29.263657957244654</v>
      </c>
      <c r="H76" s="93">
        <f>H77+H79</f>
        <v>123200</v>
      </c>
      <c r="I76" s="61">
        <f t="shared" si="4"/>
        <v>29.263657957244654</v>
      </c>
      <c r="J76" s="93">
        <f>J77+J79</f>
        <v>0</v>
      </c>
      <c r="K76" s="61">
        <v>0</v>
      </c>
    </row>
    <row r="77" spans="1:11" ht="18.600000000000001" customHeight="1" outlineLevel="7" x14ac:dyDescent="0.25">
      <c r="A77" s="47"/>
      <c r="B77" s="15" t="s">
        <v>32</v>
      </c>
      <c r="C77" s="62">
        <f t="shared" ref="C77:C92" si="22">D77+E77</f>
        <v>221000</v>
      </c>
      <c r="D77" s="63">
        <f>D78</f>
        <v>221000</v>
      </c>
      <c r="E77" s="63">
        <f t="shared" ref="E77:J77" si="23">E78</f>
        <v>0</v>
      </c>
      <c r="F77" s="63">
        <f t="shared" si="6"/>
        <v>123200</v>
      </c>
      <c r="G77" s="63">
        <f t="shared" si="3"/>
        <v>55.74660633484163</v>
      </c>
      <c r="H77" s="63">
        <f t="shared" si="23"/>
        <v>123200</v>
      </c>
      <c r="I77" s="63">
        <f t="shared" si="4"/>
        <v>55.74660633484163</v>
      </c>
      <c r="J77" s="63">
        <f t="shared" si="23"/>
        <v>0</v>
      </c>
      <c r="K77" s="63">
        <v>0</v>
      </c>
    </row>
    <row r="78" spans="1:11" ht="18.600000000000001" customHeight="1" outlineLevel="2" x14ac:dyDescent="0.25">
      <c r="A78" s="47"/>
      <c r="B78" s="16" t="s">
        <v>33</v>
      </c>
      <c r="C78" s="64">
        <f t="shared" si="22"/>
        <v>221000</v>
      </c>
      <c r="D78" s="65">
        <v>221000</v>
      </c>
      <c r="E78" s="65">
        <v>0</v>
      </c>
      <c r="F78" s="63">
        <f t="shared" si="6"/>
        <v>123200</v>
      </c>
      <c r="G78" s="63">
        <f t="shared" si="3"/>
        <v>55.74660633484163</v>
      </c>
      <c r="H78" s="63">
        <v>123200</v>
      </c>
      <c r="I78" s="63">
        <f t="shared" si="4"/>
        <v>55.74660633484163</v>
      </c>
      <c r="J78" s="65">
        <v>0</v>
      </c>
      <c r="K78" s="65">
        <v>0</v>
      </c>
    </row>
    <row r="79" spans="1:11" ht="18.600000000000001" customHeight="1" outlineLevel="2" x14ac:dyDescent="0.25">
      <c r="A79" s="47"/>
      <c r="B79" s="15" t="s">
        <v>185</v>
      </c>
      <c r="C79" s="62">
        <f>D79+E79</f>
        <v>200000</v>
      </c>
      <c r="D79" s="63">
        <f>D80</f>
        <v>200000</v>
      </c>
      <c r="E79" s="63">
        <f>E80</f>
        <v>0</v>
      </c>
      <c r="F79" s="63">
        <f>H79+J79</f>
        <v>0</v>
      </c>
      <c r="G79" s="63">
        <f t="shared" si="3"/>
        <v>0</v>
      </c>
      <c r="H79" s="63">
        <f>H80</f>
        <v>0</v>
      </c>
      <c r="I79" s="65">
        <f t="shared" si="4"/>
        <v>0</v>
      </c>
      <c r="J79" s="63">
        <f>J80</f>
        <v>0</v>
      </c>
      <c r="K79" s="65">
        <v>0</v>
      </c>
    </row>
    <row r="80" spans="1:11" ht="18.600000000000001" customHeight="1" outlineLevel="2" x14ac:dyDescent="0.25">
      <c r="A80" s="48"/>
      <c r="B80" s="16" t="s">
        <v>186</v>
      </c>
      <c r="C80" s="64">
        <f>D80+E80</f>
        <v>200000</v>
      </c>
      <c r="D80" s="65">
        <v>200000</v>
      </c>
      <c r="E80" s="65">
        <v>0</v>
      </c>
      <c r="F80" s="65">
        <f>H80+J80</f>
        <v>0</v>
      </c>
      <c r="G80" s="65">
        <f t="shared" si="3"/>
        <v>0</v>
      </c>
      <c r="H80" s="65">
        <v>0</v>
      </c>
      <c r="I80" s="65">
        <f t="shared" si="4"/>
        <v>0</v>
      </c>
      <c r="J80" s="65">
        <v>0</v>
      </c>
      <c r="K80" s="65">
        <v>0</v>
      </c>
    </row>
    <row r="81" spans="1:11" ht="27.6" customHeight="1" outlineLevel="3" x14ac:dyDescent="0.25">
      <c r="A81" s="46">
        <v>6</v>
      </c>
      <c r="B81" s="36" t="s">
        <v>34</v>
      </c>
      <c r="C81" s="60">
        <f t="shared" si="22"/>
        <v>467711.02</v>
      </c>
      <c r="D81" s="61">
        <f>D82</f>
        <v>57811.22</v>
      </c>
      <c r="E81" s="61">
        <f t="shared" ref="E81:J81" si="24">E82</f>
        <v>409899.8</v>
      </c>
      <c r="F81" s="61">
        <f t="shared" si="6"/>
        <v>414040.2</v>
      </c>
      <c r="G81" s="61">
        <f t="shared" si="3"/>
        <v>88.524790371627333</v>
      </c>
      <c r="H81" s="61">
        <f t="shared" si="24"/>
        <v>4140.3999999999996</v>
      </c>
      <c r="I81" s="61">
        <f t="shared" si="4"/>
        <v>7.1619315420086256</v>
      </c>
      <c r="J81" s="61">
        <f t="shared" si="24"/>
        <v>409899.8</v>
      </c>
      <c r="K81" s="61">
        <f t="shared" si="5"/>
        <v>100</v>
      </c>
    </row>
    <row r="82" spans="1:11" ht="40.5" customHeight="1" outlineLevel="4" x14ac:dyDescent="0.25">
      <c r="A82" s="47"/>
      <c r="B82" s="15" t="s">
        <v>35</v>
      </c>
      <c r="C82" s="62">
        <f t="shared" si="22"/>
        <v>467711.02</v>
      </c>
      <c r="D82" s="63">
        <f>D83+D84</f>
        <v>57811.22</v>
      </c>
      <c r="E82" s="63">
        <f t="shared" ref="E82:J82" si="25">E83+E84</f>
        <v>409899.8</v>
      </c>
      <c r="F82" s="63">
        <f t="shared" si="6"/>
        <v>414040.2</v>
      </c>
      <c r="G82" s="63">
        <f t="shared" si="3"/>
        <v>88.524790371627333</v>
      </c>
      <c r="H82" s="63">
        <f t="shared" si="25"/>
        <v>4140.3999999999996</v>
      </c>
      <c r="I82" s="63">
        <f t="shared" si="4"/>
        <v>7.1619315420086256</v>
      </c>
      <c r="J82" s="63">
        <f t="shared" si="25"/>
        <v>409899.8</v>
      </c>
      <c r="K82" s="63">
        <f t="shared" si="5"/>
        <v>100</v>
      </c>
    </row>
    <row r="83" spans="1:11" ht="29.25" customHeight="1" outlineLevel="6" x14ac:dyDescent="0.25">
      <c r="A83" s="47"/>
      <c r="B83" s="16" t="s">
        <v>137</v>
      </c>
      <c r="C83" s="64">
        <f t="shared" si="22"/>
        <v>409899.8</v>
      </c>
      <c r="D83" s="65">
        <v>0</v>
      </c>
      <c r="E83" s="65">
        <v>409899.8</v>
      </c>
      <c r="F83" s="65">
        <f t="shared" si="6"/>
        <v>409899.8</v>
      </c>
      <c r="G83" s="65">
        <f t="shared" si="3"/>
        <v>100</v>
      </c>
      <c r="H83" s="65">
        <v>0</v>
      </c>
      <c r="I83" s="65">
        <v>0</v>
      </c>
      <c r="J83" s="65">
        <v>409899.8</v>
      </c>
      <c r="K83" s="65">
        <f t="shared" si="5"/>
        <v>100</v>
      </c>
    </row>
    <row r="84" spans="1:11" ht="38.25" outlineLevel="6" x14ac:dyDescent="0.25">
      <c r="A84" s="48"/>
      <c r="B84" s="16" t="s">
        <v>36</v>
      </c>
      <c r="C84" s="64">
        <f t="shared" si="22"/>
        <v>57811.22</v>
      </c>
      <c r="D84" s="65">
        <v>57811.22</v>
      </c>
      <c r="E84" s="65">
        <v>0</v>
      </c>
      <c r="F84" s="65">
        <f t="shared" si="6"/>
        <v>4140.3999999999996</v>
      </c>
      <c r="G84" s="65">
        <f t="shared" si="3"/>
        <v>7.1619315420086256</v>
      </c>
      <c r="H84" s="65">
        <v>4140.3999999999996</v>
      </c>
      <c r="I84" s="65">
        <f t="shared" si="4"/>
        <v>7.1619315420086256</v>
      </c>
      <c r="J84" s="65">
        <v>0</v>
      </c>
      <c r="K84" s="65">
        <v>0</v>
      </c>
    </row>
    <row r="85" spans="1:11" ht="28.5" customHeight="1" outlineLevel="6" x14ac:dyDescent="0.25">
      <c r="A85" s="46">
        <v>7</v>
      </c>
      <c r="B85" s="36" t="s">
        <v>37</v>
      </c>
      <c r="C85" s="60">
        <f t="shared" si="22"/>
        <v>4947940</v>
      </c>
      <c r="D85" s="61">
        <f>D86</f>
        <v>2881810</v>
      </c>
      <c r="E85" s="61">
        <f>E86</f>
        <v>2066130</v>
      </c>
      <c r="F85" s="61">
        <f t="shared" si="6"/>
        <v>2315807</v>
      </c>
      <c r="G85" s="61">
        <f t="shared" si="3"/>
        <v>46.803457600536788</v>
      </c>
      <c r="H85" s="61">
        <f>H86</f>
        <v>1375307.99</v>
      </c>
      <c r="I85" s="61">
        <f t="shared" si="4"/>
        <v>47.723756597416205</v>
      </c>
      <c r="J85" s="61">
        <f>J86</f>
        <v>940499.01</v>
      </c>
      <c r="K85" s="61">
        <f t="shared" si="5"/>
        <v>45.519837086727364</v>
      </c>
    </row>
    <row r="86" spans="1:11" ht="27.75" customHeight="1" outlineLevel="6" x14ac:dyDescent="0.25">
      <c r="A86" s="47"/>
      <c r="B86" s="15" t="s">
        <v>38</v>
      </c>
      <c r="C86" s="62">
        <f t="shared" si="22"/>
        <v>4947940</v>
      </c>
      <c r="D86" s="63">
        <f>D88+D90+D89+D91+D92+D87</f>
        <v>2881810</v>
      </c>
      <c r="E86" s="63">
        <f>E88+E90+E89+E91+E92+E87</f>
        <v>2066130</v>
      </c>
      <c r="F86" s="63">
        <f t="shared" si="6"/>
        <v>2315807</v>
      </c>
      <c r="G86" s="63">
        <f t="shared" ref="G86:G143" si="26">F86/C86*100</f>
        <v>46.803457600536788</v>
      </c>
      <c r="H86" s="63">
        <f>H88+H89+H90+H91+H92+H87</f>
        <v>1375307.99</v>
      </c>
      <c r="I86" s="63">
        <f t="shared" ref="I86:I143" si="27">H86/D86*100</f>
        <v>47.723756597416205</v>
      </c>
      <c r="J86" s="63">
        <f>J88+J89+J90+J91+J92+J87</f>
        <v>940499.01</v>
      </c>
      <c r="K86" s="63">
        <f t="shared" si="5"/>
        <v>45.519837086727364</v>
      </c>
    </row>
    <row r="87" spans="1:11" ht="38.25" customHeight="1" outlineLevel="6" x14ac:dyDescent="0.25">
      <c r="A87" s="47"/>
      <c r="B87" s="16" t="s">
        <v>187</v>
      </c>
      <c r="C87" s="64">
        <f t="shared" si="22"/>
        <v>200000</v>
      </c>
      <c r="D87" s="65">
        <v>200000</v>
      </c>
      <c r="E87" s="65">
        <v>0</v>
      </c>
      <c r="F87" s="65">
        <f t="shared" si="6"/>
        <v>0</v>
      </c>
      <c r="G87" s="65">
        <f t="shared" si="26"/>
        <v>0</v>
      </c>
      <c r="H87" s="65">
        <v>0</v>
      </c>
      <c r="I87" s="65">
        <f t="shared" si="27"/>
        <v>0</v>
      </c>
      <c r="J87" s="65">
        <v>0</v>
      </c>
      <c r="K87" s="65">
        <v>0</v>
      </c>
    </row>
    <row r="88" spans="1:11" ht="38.25" outlineLevel="6" x14ac:dyDescent="0.25">
      <c r="A88" s="47"/>
      <c r="B88" s="16" t="s">
        <v>149</v>
      </c>
      <c r="C88" s="64">
        <f t="shared" si="22"/>
        <v>1230000</v>
      </c>
      <c r="D88" s="65">
        <v>1230000</v>
      </c>
      <c r="E88" s="65">
        <v>0</v>
      </c>
      <c r="F88" s="65">
        <f t="shared" si="6"/>
        <v>768808</v>
      </c>
      <c r="G88" s="65">
        <f t="shared" si="26"/>
        <v>62.504715447154467</v>
      </c>
      <c r="H88" s="65">
        <v>768808</v>
      </c>
      <c r="I88" s="65">
        <f t="shared" si="27"/>
        <v>62.504715447154467</v>
      </c>
      <c r="J88" s="65">
        <v>0</v>
      </c>
      <c r="K88" s="65">
        <v>0</v>
      </c>
    </row>
    <row r="89" spans="1:11" ht="30.75" customHeight="1" outlineLevel="6" x14ac:dyDescent="0.25">
      <c r="A89" s="47"/>
      <c r="B89" s="16" t="s">
        <v>84</v>
      </c>
      <c r="C89" s="64">
        <f t="shared" si="22"/>
        <v>25000</v>
      </c>
      <c r="D89" s="65">
        <v>25000</v>
      </c>
      <c r="E89" s="65">
        <v>0</v>
      </c>
      <c r="F89" s="65">
        <f t="shared" si="6"/>
        <v>0</v>
      </c>
      <c r="G89" s="65">
        <f t="shared" si="26"/>
        <v>0</v>
      </c>
      <c r="H89" s="65">
        <v>0</v>
      </c>
      <c r="I89" s="65">
        <f t="shared" si="27"/>
        <v>0</v>
      </c>
      <c r="J89" s="65">
        <v>0</v>
      </c>
      <c r="K89" s="65">
        <v>0</v>
      </c>
    </row>
    <row r="90" spans="1:11" ht="38.25" outlineLevel="6" x14ac:dyDescent="0.25">
      <c r="A90" s="47"/>
      <c r="B90" s="16" t="s">
        <v>85</v>
      </c>
      <c r="C90" s="64">
        <f t="shared" si="22"/>
        <v>1400000</v>
      </c>
      <c r="D90" s="65">
        <v>1400000</v>
      </c>
      <c r="E90" s="65">
        <v>0</v>
      </c>
      <c r="F90" s="65">
        <f t="shared" ref="F90:F145" si="28">H90+J90</f>
        <v>597000</v>
      </c>
      <c r="G90" s="65">
        <f t="shared" si="26"/>
        <v>42.642857142857146</v>
      </c>
      <c r="H90" s="65">
        <v>597000</v>
      </c>
      <c r="I90" s="65">
        <f t="shared" si="27"/>
        <v>42.642857142857146</v>
      </c>
      <c r="J90" s="65">
        <v>0</v>
      </c>
      <c r="K90" s="65">
        <v>0</v>
      </c>
    </row>
    <row r="91" spans="1:11" ht="25.5" outlineLevel="6" x14ac:dyDescent="0.25">
      <c r="A91" s="47"/>
      <c r="B91" s="16" t="s">
        <v>150</v>
      </c>
      <c r="C91" s="64">
        <f t="shared" si="22"/>
        <v>2066130</v>
      </c>
      <c r="D91" s="65">
        <v>0</v>
      </c>
      <c r="E91" s="65">
        <v>2066130</v>
      </c>
      <c r="F91" s="65">
        <f t="shared" si="28"/>
        <v>940499.01</v>
      </c>
      <c r="G91" s="65">
        <f t="shared" si="26"/>
        <v>45.519837086727364</v>
      </c>
      <c r="H91" s="65">
        <v>0</v>
      </c>
      <c r="I91" s="65">
        <v>0</v>
      </c>
      <c r="J91" s="65">
        <v>940499.01</v>
      </c>
      <c r="K91" s="65">
        <f>J91/E91*100</f>
        <v>45.519837086727364</v>
      </c>
    </row>
    <row r="92" spans="1:11" ht="27.75" customHeight="1" outlineLevel="6" x14ac:dyDescent="0.25">
      <c r="A92" s="48"/>
      <c r="B92" s="16" t="s">
        <v>86</v>
      </c>
      <c r="C92" s="64">
        <f t="shared" si="22"/>
        <v>26810</v>
      </c>
      <c r="D92" s="65">
        <v>26810</v>
      </c>
      <c r="E92" s="65">
        <v>0</v>
      </c>
      <c r="F92" s="65">
        <f t="shared" si="28"/>
        <v>9499.99</v>
      </c>
      <c r="G92" s="65">
        <f t="shared" si="26"/>
        <v>35.434502051473331</v>
      </c>
      <c r="H92" s="65">
        <v>9499.99</v>
      </c>
      <c r="I92" s="65">
        <f>H92/D92*100</f>
        <v>35.434502051473331</v>
      </c>
      <c r="J92" s="65">
        <v>0</v>
      </c>
      <c r="K92" s="65">
        <v>0</v>
      </c>
    </row>
    <row r="93" spans="1:11" ht="27.75" customHeight="1" outlineLevel="7" x14ac:dyDescent="0.25">
      <c r="A93" s="46">
        <v>8</v>
      </c>
      <c r="B93" s="36" t="s">
        <v>151</v>
      </c>
      <c r="C93" s="60">
        <f t="shared" ref="C93:C160" si="29">D93+E93</f>
        <v>4685310</v>
      </c>
      <c r="D93" s="61">
        <f>D94</f>
        <v>1200000</v>
      </c>
      <c r="E93" s="61">
        <f t="shared" ref="E93:J93" si="30">E94</f>
        <v>3485310</v>
      </c>
      <c r="F93" s="61">
        <f t="shared" si="28"/>
        <v>2811186</v>
      </c>
      <c r="G93" s="61">
        <f t="shared" si="26"/>
        <v>60</v>
      </c>
      <c r="H93" s="61">
        <f t="shared" si="30"/>
        <v>720000</v>
      </c>
      <c r="I93" s="61">
        <f t="shared" si="27"/>
        <v>60</v>
      </c>
      <c r="J93" s="61">
        <f t="shared" si="30"/>
        <v>2091186</v>
      </c>
      <c r="K93" s="61">
        <f>J93/E93*100</f>
        <v>60</v>
      </c>
    </row>
    <row r="94" spans="1:11" ht="28.5" customHeight="1" outlineLevel="2" x14ac:dyDescent="0.25">
      <c r="A94" s="47"/>
      <c r="B94" s="15" t="s">
        <v>39</v>
      </c>
      <c r="C94" s="62">
        <f t="shared" si="29"/>
        <v>4685310</v>
      </c>
      <c r="D94" s="63">
        <f>D95</f>
        <v>1200000</v>
      </c>
      <c r="E94" s="63">
        <f t="shared" ref="E94:J94" si="31">E95</f>
        <v>3485310</v>
      </c>
      <c r="F94" s="63">
        <f t="shared" si="28"/>
        <v>2811186</v>
      </c>
      <c r="G94" s="63">
        <f t="shared" si="26"/>
        <v>60</v>
      </c>
      <c r="H94" s="63">
        <f t="shared" si="31"/>
        <v>720000</v>
      </c>
      <c r="I94" s="63">
        <f t="shared" si="27"/>
        <v>60</v>
      </c>
      <c r="J94" s="63">
        <f t="shared" si="31"/>
        <v>2091186</v>
      </c>
      <c r="K94" s="63">
        <f t="shared" ref="K94:K133" si="32">J94/E94*100</f>
        <v>60</v>
      </c>
    </row>
    <row r="95" spans="1:11" ht="29.25" customHeight="1" outlineLevel="3" x14ac:dyDescent="0.25">
      <c r="A95" s="48"/>
      <c r="B95" s="16" t="s">
        <v>40</v>
      </c>
      <c r="C95" s="64">
        <f t="shared" si="29"/>
        <v>4685310</v>
      </c>
      <c r="D95" s="65">
        <v>1200000</v>
      </c>
      <c r="E95" s="65">
        <v>3485310</v>
      </c>
      <c r="F95" s="65">
        <f t="shared" si="28"/>
        <v>2811186</v>
      </c>
      <c r="G95" s="65">
        <f t="shared" si="26"/>
        <v>60</v>
      </c>
      <c r="H95" s="65">
        <v>720000</v>
      </c>
      <c r="I95" s="65">
        <f t="shared" si="27"/>
        <v>60</v>
      </c>
      <c r="J95" s="65">
        <v>2091186</v>
      </c>
      <c r="K95" s="65">
        <f t="shared" si="32"/>
        <v>60</v>
      </c>
    </row>
    <row r="96" spans="1:11" ht="42" customHeight="1" outlineLevel="4" x14ac:dyDescent="0.25">
      <c r="A96" s="46">
        <v>9</v>
      </c>
      <c r="B96" s="36" t="s">
        <v>41</v>
      </c>
      <c r="C96" s="60">
        <f t="shared" si="29"/>
        <v>155097904.84</v>
      </c>
      <c r="D96" s="61">
        <f>D97+D107+D119</f>
        <v>31185621.900000002</v>
      </c>
      <c r="E96" s="61">
        <f>E97+E107+E119</f>
        <v>123912282.94</v>
      </c>
      <c r="F96" s="61">
        <f t="shared" si="28"/>
        <v>55079092.840000004</v>
      </c>
      <c r="G96" s="61">
        <f t="shared" si="26"/>
        <v>35.512467364933102</v>
      </c>
      <c r="H96" s="61">
        <f>H97+H107+H119</f>
        <v>7559092.8399999999</v>
      </c>
      <c r="I96" s="61">
        <f t="shared" si="27"/>
        <v>24.239031898222301</v>
      </c>
      <c r="J96" s="61">
        <f>J97+J107+J119</f>
        <v>47520000</v>
      </c>
      <c r="K96" s="61">
        <f t="shared" si="32"/>
        <v>38.349709062345191</v>
      </c>
    </row>
    <row r="97" spans="1:11" ht="28.5" customHeight="1" outlineLevel="5" x14ac:dyDescent="0.25">
      <c r="A97" s="47"/>
      <c r="B97" s="15" t="s">
        <v>42</v>
      </c>
      <c r="C97" s="62">
        <f t="shared" si="29"/>
        <v>15789304.050000001</v>
      </c>
      <c r="D97" s="63">
        <f>D98+D103+D104+D105+D106+D99+D100+D101+D102</f>
        <v>15789304.050000001</v>
      </c>
      <c r="E97" s="63">
        <f>E98+E103+E104+E105+E106+E99+E100+E101+E102</f>
        <v>0</v>
      </c>
      <c r="F97" s="63">
        <f t="shared" si="28"/>
        <v>4965635.08</v>
      </c>
      <c r="G97" s="63">
        <f t="shared" si="26"/>
        <v>31.449360049533027</v>
      </c>
      <c r="H97" s="63">
        <f>H98+H103+H104+H105+H106+H11+H99+H100+H101+H102</f>
        <v>4965635.08</v>
      </c>
      <c r="I97" s="63">
        <f t="shared" si="27"/>
        <v>31.449360049533027</v>
      </c>
      <c r="J97" s="63">
        <f>J98+J103+J104+J105+J106+J99+J100+J101+J102</f>
        <v>0</v>
      </c>
      <c r="K97" s="65">
        <v>0</v>
      </c>
    </row>
    <row r="98" spans="1:11" ht="29.25" customHeight="1" outlineLevel="6" x14ac:dyDescent="0.25">
      <c r="A98" s="47"/>
      <c r="B98" s="16" t="s">
        <v>87</v>
      </c>
      <c r="C98" s="64">
        <f t="shared" si="29"/>
        <v>2896158</v>
      </c>
      <c r="D98" s="65">
        <v>2896158</v>
      </c>
      <c r="E98" s="65">
        <v>0</v>
      </c>
      <c r="F98" s="65">
        <f t="shared" si="28"/>
        <v>920945</v>
      </c>
      <c r="G98" s="65">
        <f t="shared" si="26"/>
        <v>31.798852134448463</v>
      </c>
      <c r="H98" s="65">
        <v>920945</v>
      </c>
      <c r="I98" s="65">
        <f t="shared" si="27"/>
        <v>31.798852134448463</v>
      </c>
      <c r="J98" s="65">
        <v>0</v>
      </c>
      <c r="K98" s="65">
        <v>0</v>
      </c>
    </row>
    <row r="99" spans="1:11" ht="27" customHeight="1" outlineLevel="6" x14ac:dyDescent="0.25">
      <c r="A99" s="47"/>
      <c r="B99" s="16" t="s">
        <v>88</v>
      </c>
      <c r="C99" s="64">
        <f t="shared" si="29"/>
        <v>2802493.2</v>
      </c>
      <c r="D99" s="65">
        <v>2802493.2</v>
      </c>
      <c r="E99" s="65">
        <v>0</v>
      </c>
      <c r="F99" s="65">
        <f t="shared" si="28"/>
        <v>832953</v>
      </c>
      <c r="G99" s="65">
        <f t="shared" si="26"/>
        <v>29.721856238580703</v>
      </c>
      <c r="H99" s="65">
        <v>832953</v>
      </c>
      <c r="I99" s="65">
        <f t="shared" si="27"/>
        <v>29.721856238580703</v>
      </c>
      <c r="J99" s="65">
        <v>0</v>
      </c>
      <c r="K99" s="65">
        <v>0</v>
      </c>
    </row>
    <row r="100" spans="1:11" ht="26.25" customHeight="1" outlineLevel="6" x14ac:dyDescent="0.25">
      <c r="A100" s="47"/>
      <c r="B100" s="16" t="s">
        <v>89</v>
      </c>
      <c r="C100" s="64">
        <f t="shared" si="29"/>
        <v>400000</v>
      </c>
      <c r="D100" s="65">
        <v>400000</v>
      </c>
      <c r="E100" s="65">
        <v>0</v>
      </c>
      <c r="F100" s="65">
        <f t="shared" si="28"/>
        <v>0</v>
      </c>
      <c r="G100" s="65">
        <f t="shared" si="26"/>
        <v>0</v>
      </c>
      <c r="H100" s="65">
        <v>0</v>
      </c>
      <c r="I100" s="65">
        <f t="shared" si="27"/>
        <v>0</v>
      </c>
      <c r="J100" s="65">
        <v>0</v>
      </c>
      <c r="K100" s="65">
        <v>0</v>
      </c>
    </row>
    <row r="101" spans="1:11" ht="28.5" customHeight="1" outlineLevel="6" x14ac:dyDescent="0.25">
      <c r="A101" s="47"/>
      <c r="B101" s="16" t="s">
        <v>90</v>
      </c>
      <c r="C101" s="64">
        <f t="shared" si="29"/>
        <v>5126056.12</v>
      </c>
      <c r="D101" s="65">
        <v>5126056.12</v>
      </c>
      <c r="E101" s="65">
        <v>0</v>
      </c>
      <c r="F101" s="65">
        <f t="shared" si="28"/>
        <v>2730423.07</v>
      </c>
      <c r="G101" s="65">
        <f t="shared" si="26"/>
        <v>53.265571154144908</v>
      </c>
      <c r="H101" s="65">
        <v>2730423.07</v>
      </c>
      <c r="I101" s="65">
        <f t="shared" si="27"/>
        <v>53.265571154144908</v>
      </c>
      <c r="J101" s="65">
        <v>0</v>
      </c>
      <c r="K101" s="65">
        <v>0</v>
      </c>
    </row>
    <row r="102" spans="1:11" ht="25.5" customHeight="1" outlineLevel="6" x14ac:dyDescent="0.25">
      <c r="A102" s="47"/>
      <c r="B102" s="16" t="s">
        <v>91</v>
      </c>
      <c r="C102" s="64">
        <f t="shared" si="29"/>
        <v>100000</v>
      </c>
      <c r="D102" s="65">
        <v>100000</v>
      </c>
      <c r="E102" s="65">
        <v>0</v>
      </c>
      <c r="F102" s="65">
        <f t="shared" si="28"/>
        <v>0</v>
      </c>
      <c r="G102" s="65">
        <f t="shared" si="26"/>
        <v>0</v>
      </c>
      <c r="H102" s="65">
        <v>0</v>
      </c>
      <c r="I102" s="65">
        <f t="shared" si="27"/>
        <v>0</v>
      </c>
      <c r="J102" s="65">
        <v>0</v>
      </c>
      <c r="K102" s="65">
        <v>0</v>
      </c>
    </row>
    <row r="103" spans="1:11" ht="27.75" customHeight="1" outlineLevel="7" x14ac:dyDescent="0.25">
      <c r="A103" s="47"/>
      <c r="B103" s="16" t="s">
        <v>206</v>
      </c>
      <c r="C103" s="64">
        <f t="shared" si="29"/>
        <v>450000</v>
      </c>
      <c r="D103" s="65">
        <v>450000</v>
      </c>
      <c r="E103" s="65">
        <v>0</v>
      </c>
      <c r="F103" s="65">
        <f t="shared" si="28"/>
        <v>81314.009999999995</v>
      </c>
      <c r="G103" s="65">
        <f t="shared" si="26"/>
        <v>18.069779999999998</v>
      </c>
      <c r="H103" s="65">
        <v>81314.009999999995</v>
      </c>
      <c r="I103" s="65">
        <f t="shared" si="27"/>
        <v>18.069779999999998</v>
      </c>
      <c r="J103" s="65">
        <v>0</v>
      </c>
      <c r="K103" s="65">
        <v>0</v>
      </c>
    </row>
    <row r="104" spans="1:11" ht="27" customHeight="1" outlineLevel="3" x14ac:dyDescent="0.25">
      <c r="A104" s="47"/>
      <c r="B104" s="16" t="s">
        <v>152</v>
      </c>
      <c r="C104" s="64">
        <f t="shared" si="29"/>
        <v>2014596.73</v>
      </c>
      <c r="D104" s="65">
        <v>2014596.73</v>
      </c>
      <c r="E104" s="65">
        <v>0</v>
      </c>
      <c r="F104" s="65">
        <f t="shared" si="28"/>
        <v>0</v>
      </c>
      <c r="G104" s="65">
        <f t="shared" si="26"/>
        <v>0</v>
      </c>
      <c r="H104" s="65">
        <v>0</v>
      </c>
      <c r="I104" s="65">
        <f t="shared" si="27"/>
        <v>0</v>
      </c>
      <c r="J104" s="65">
        <v>0</v>
      </c>
      <c r="K104" s="65">
        <v>0</v>
      </c>
    </row>
    <row r="105" spans="1:11" ht="28.5" customHeight="1" outlineLevel="4" x14ac:dyDescent="0.25">
      <c r="A105" s="47"/>
      <c r="B105" s="16" t="s">
        <v>153</v>
      </c>
      <c r="C105" s="64">
        <f t="shared" si="29"/>
        <v>1000000</v>
      </c>
      <c r="D105" s="65">
        <v>1000000</v>
      </c>
      <c r="E105" s="65">
        <v>0</v>
      </c>
      <c r="F105" s="65">
        <f t="shared" si="28"/>
        <v>400000</v>
      </c>
      <c r="G105" s="65">
        <f t="shared" si="26"/>
        <v>40</v>
      </c>
      <c r="H105" s="65">
        <v>400000</v>
      </c>
      <c r="I105" s="65">
        <f t="shared" si="27"/>
        <v>40</v>
      </c>
      <c r="J105" s="65">
        <v>0</v>
      </c>
      <c r="K105" s="65">
        <v>0</v>
      </c>
    </row>
    <row r="106" spans="1:11" ht="22.5" customHeight="1" outlineLevel="5" x14ac:dyDescent="0.25">
      <c r="A106" s="47"/>
      <c r="B106" s="16" t="s">
        <v>92</v>
      </c>
      <c r="C106" s="64">
        <f t="shared" si="29"/>
        <v>1000000</v>
      </c>
      <c r="D106" s="65">
        <v>1000000</v>
      </c>
      <c r="E106" s="65">
        <v>0</v>
      </c>
      <c r="F106" s="65">
        <f t="shared" si="28"/>
        <v>0</v>
      </c>
      <c r="G106" s="65">
        <f t="shared" si="26"/>
        <v>0</v>
      </c>
      <c r="H106" s="65">
        <v>0</v>
      </c>
      <c r="I106" s="65">
        <f t="shared" si="27"/>
        <v>0</v>
      </c>
      <c r="J106" s="65">
        <v>0</v>
      </c>
      <c r="K106" s="65">
        <v>0</v>
      </c>
    </row>
    <row r="107" spans="1:11" ht="28.5" customHeight="1" outlineLevel="7" x14ac:dyDescent="0.25">
      <c r="A107" s="47"/>
      <c r="B107" s="15" t="s">
        <v>43</v>
      </c>
      <c r="C107" s="62">
        <f t="shared" si="29"/>
        <v>132473131.09</v>
      </c>
      <c r="D107" s="63">
        <f>D108+D118+D109+D110+D111+D112+D113+D114+D117+D115+D116</f>
        <v>8560848.1500000004</v>
      </c>
      <c r="E107" s="63">
        <f>E108+E118+E109+E110+E111+E112+E113+E114+E117</f>
        <v>123912282.94</v>
      </c>
      <c r="F107" s="63">
        <f t="shared" si="28"/>
        <v>48138178.630000003</v>
      </c>
      <c r="G107" s="63">
        <f t="shared" si="26"/>
        <v>36.338069640171589</v>
      </c>
      <c r="H107" s="63">
        <f>H108+H118+H109+H110+H111+H112+H113+H114+H117+H115+H116</f>
        <v>618178.63</v>
      </c>
      <c r="I107" s="63">
        <f t="shared" si="27"/>
        <v>7.2209974896003724</v>
      </c>
      <c r="J107" s="63">
        <f>J108+J118+J109+J110+J111+J112+J113+J114+J117+J115+J116</f>
        <v>47520000</v>
      </c>
      <c r="K107" s="63">
        <f t="shared" si="32"/>
        <v>38.349709062345191</v>
      </c>
    </row>
    <row r="108" spans="1:11" ht="25.5" outlineLevel="6" x14ac:dyDescent="0.25">
      <c r="A108" s="47"/>
      <c r="B108" s="16" t="s">
        <v>154</v>
      </c>
      <c r="C108" s="64">
        <f t="shared" si="29"/>
        <v>3282206.37</v>
      </c>
      <c r="D108" s="65">
        <v>3282206.37</v>
      </c>
      <c r="E108" s="65">
        <v>0</v>
      </c>
      <c r="F108" s="65">
        <f t="shared" si="28"/>
        <v>0</v>
      </c>
      <c r="G108" s="65">
        <f t="shared" si="26"/>
        <v>0</v>
      </c>
      <c r="H108" s="65">
        <v>0</v>
      </c>
      <c r="I108" s="65">
        <f t="shared" si="27"/>
        <v>0</v>
      </c>
      <c r="J108" s="65">
        <v>0</v>
      </c>
      <c r="K108" s="65">
        <v>0</v>
      </c>
    </row>
    <row r="109" spans="1:11" ht="25.5" outlineLevel="6" x14ac:dyDescent="0.25">
      <c r="A109" s="47"/>
      <c r="B109" s="16" t="s">
        <v>93</v>
      </c>
      <c r="C109" s="64">
        <f t="shared" si="29"/>
        <v>1000000</v>
      </c>
      <c r="D109" s="65">
        <v>1000000</v>
      </c>
      <c r="E109" s="65">
        <v>0</v>
      </c>
      <c r="F109" s="65">
        <f t="shared" si="28"/>
        <v>0</v>
      </c>
      <c r="G109" s="65">
        <f t="shared" si="26"/>
        <v>0</v>
      </c>
      <c r="H109" s="65">
        <v>0</v>
      </c>
      <c r="I109" s="65">
        <f t="shared" si="27"/>
        <v>0</v>
      </c>
      <c r="J109" s="65">
        <v>0</v>
      </c>
      <c r="K109" s="65">
        <v>0</v>
      </c>
    </row>
    <row r="110" spans="1:11" ht="25.5" outlineLevel="6" x14ac:dyDescent="0.25">
      <c r="A110" s="47"/>
      <c r="B110" s="16" t="s">
        <v>94</v>
      </c>
      <c r="C110" s="64">
        <f t="shared" si="29"/>
        <v>1000000</v>
      </c>
      <c r="D110" s="65">
        <v>1000000</v>
      </c>
      <c r="E110" s="65">
        <v>0</v>
      </c>
      <c r="F110" s="65">
        <f t="shared" si="28"/>
        <v>0</v>
      </c>
      <c r="G110" s="65">
        <f t="shared" si="26"/>
        <v>0</v>
      </c>
      <c r="H110" s="65">
        <v>0</v>
      </c>
      <c r="I110" s="65">
        <f t="shared" si="27"/>
        <v>0</v>
      </c>
      <c r="J110" s="65">
        <v>0</v>
      </c>
      <c r="K110" s="65">
        <v>0</v>
      </c>
    </row>
    <row r="111" spans="1:11" ht="25.5" outlineLevel="6" x14ac:dyDescent="0.25">
      <c r="A111" s="47"/>
      <c r="B111" s="16" t="s">
        <v>155</v>
      </c>
      <c r="C111" s="64">
        <f t="shared" si="29"/>
        <v>500000</v>
      </c>
      <c r="D111" s="65">
        <v>500000</v>
      </c>
      <c r="E111" s="65">
        <v>0</v>
      </c>
      <c r="F111" s="65">
        <f t="shared" si="28"/>
        <v>0</v>
      </c>
      <c r="G111" s="65">
        <f t="shared" si="26"/>
        <v>0</v>
      </c>
      <c r="H111" s="65">
        <v>0</v>
      </c>
      <c r="I111" s="65">
        <f t="shared" si="27"/>
        <v>0</v>
      </c>
      <c r="J111" s="65">
        <v>0</v>
      </c>
      <c r="K111" s="65">
        <v>0</v>
      </c>
    </row>
    <row r="112" spans="1:11" ht="25.5" outlineLevel="6" x14ac:dyDescent="0.25">
      <c r="A112" s="47"/>
      <c r="B112" s="16" t="s">
        <v>95</v>
      </c>
      <c r="C112" s="64">
        <f t="shared" si="29"/>
        <v>400000</v>
      </c>
      <c r="D112" s="65">
        <v>400000</v>
      </c>
      <c r="E112" s="65">
        <v>0</v>
      </c>
      <c r="F112" s="65">
        <f t="shared" si="28"/>
        <v>0</v>
      </c>
      <c r="G112" s="65">
        <f t="shared" si="26"/>
        <v>0</v>
      </c>
      <c r="H112" s="65">
        <v>0</v>
      </c>
      <c r="I112" s="65">
        <f t="shared" si="27"/>
        <v>0</v>
      </c>
      <c r="J112" s="65">
        <v>0</v>
      </c>
      <c r="K112" s="65">
        <v>0</v>
      </c>
    </row>
    <row r="113" spans="1:11" ht="13.5" customHeight="1" outlineLevel="6" x14ac:dyDescent="0.25">
      <c r="A113" s="47"/>
      <c r="B113" s="16" t="s">
        <v>96</v>
      </c>
      <c r="C113" s="64">
        <f t="shared" si="29"/>
        <v>200000</v>
      </c>
      <c r="D113" s="65">
        <v>200000</v>
      </c>
      <c r="E113" s="65">
        <v>0</v>
      </c>
      <c r="F113" s="65">
        <f t="shared" si="28"/>
        <v>0</v>
      </c>
      <c r="G113" s="65">
        <f t="shared" si="26"/>
        <v>0</v>
      </c>
      <c r="H113" s="65">
        <v>0</v>
      </c>
      <c r="I113" s="65">
        <f t="shared" si="27"/>
        <v>0</v>
      </c>
      <c r="J113" s="65">
        <v>0</v>
      </c>
      <c r="K113" s="65">
        <v>0</v>
      </c>
    </row>
    <row r="114" spans="1:11" ht="16.5" customHeight="1" outlineLevel="6" x14ac:dyDescent="0.25">
      <c r="A114" s="47"/>
      <c r="B114" s="16" t="s">
        <v>97</v>
      </c>
      <c r="C114" s="64">
        <f t="shared" si="29"/>
        <v>161510</v>
      </c>
      <c r="D114" s="65">
        <v>161510</v>
      </c>
      <c r="E114" s="65">
        <v>0</v>
      </c>
      <c r="F114" s="65">
        <f t="shared" si="28"/>
        <v>0</v>
      </c>
      <c r="G114" s="65">
        <f t="shared" si="26"/>
        <v>0</v>
      </c>
      <c r="H114" s="65">
        <v>0</v>
      </c>
      <c r="I114" s="65">
        <f t="shared" si="27"/>
        <v>0</v>
      </c>
      <c r="J114" s="65">
        <v>0</v>
      </c>
      <c r="K114" s="65">
        <v>0</v>
      </c>
    </row>
    <row r="115" spans="1:11" ht="16.5" customHeight="1" outlineLevel="6" x14ac:dyDescent="0.25">
      <c r="A115" s="47"/>
      <c r="B115" s="42" t="s">
        <v>156</v>
      </c>
      <c r="C115" s="64">
        <f t="shared" si="29"/>
        <v>309127.2</v>
      </c>
      <c r="D115" s="65">
        <v>309127.2</v>
      </c>
      <c r="E115" s="65">
        <v>0</v>
      </c>
      <c r="F115" s="65">
        <f t="shared" si="28"/>
        <v>0</v>
      </c>
      <c r="G115" s="65">
        <f t="shared" si="26"/>
        <v>0</v>
      </c>
      <c r="H115" s="65">
        <v>0</v>
      </c>
      <c r="I115" s="65">
        <f t="shared" si="27"/>
        <v>0</v>
      </c>
      <c r="J115" s="65">
        <v>0</v>
      </c>
      <c r="K115" s="65">
        <v>0</v>
      </c>
    </row>
    <row r="116" spans="1:11" ht="27" customHeight="1" outlineLevel="6" x14ac:dyDescent="0.25">
      <c r="A116" s="47"/>
      <c r="B116" s="42" t="s">
        <v>157</v>
      </c>
      <c r="C116" s="64">
        <f t="shared" si="29"/>
        <v>456365.36</v>
      </c>
      <c r="D116" s="65">
        <v>456365.36</v>
      </c>
      <c r="E116" s="65">
        <v>0</v>
      </c>
      <c r="F116" s="65">
        <f t="shared" si="28"/>
        <v>138178.63</v>
      </c>
      <c r="G116" s="65">
        <f t="shared" si="26"/>
        <v>30.27807149955466</v>
      </c>
      <c r="H116" s="65">
        <v>138178.63</v>
      </c>
      <c r="I116" s="65">
        <f t="shared" si="27"/>
        <v>30.27807149955466</v>
      </c>
      <c r="J116" s="65">
        <v>0</v>
      </c>
      <c r="K116" s="65">
        <v>0</v>
      </c>
    </row>
    <row r="117" spans="1:11" ht="90.75" customHeight="1" outlineLevel="6" x14ac:dyDescent="0.25">
      <c r="A117" s="47"/>
      <c r="B117" s="16" t="s">
        <v>98</v>
      </c>
      <c r="C117" s="64">
        <f t="shared" si="29"/>
        <v>123912282.94</v>
      </c>
      <c r="D117" s="65">
        <v>0</v>
      </c>
      <c r="E117" s="65">
        <v>123912282.94</v>
      </c>
      <c r="F117" s="65">
        <f t="shared" si="28"/>
        <v>47520000</v>
      </c>
      <c r="G117" s="65">
        <f t="shared" si="26"/>
        <v>38.349709062345191</v>
      </c>
      <c r="H117" s="65">
        <v>0</v>
      </c>
      <c r="I117" s="65">
        <v>0</v>
      </c>
      <c r="J117" s="65">
        <v>47520000</v>
      </c>
      <c r="K117" s="65">
        <f>J117/E117*100</f>
        <v>38.349709062345191</v>
      </c>
    </row>
    <row r="118" spans="1:11" ht="39.75" customHeight="1" outlineLevel="6" x14ac:dyDescent="0.25">
      <c r="A118" s="47"/>
      <c r="B118" s="16" t="s">
        <v>158</v>
      </c>
      <c r="C118" s="64">
        <f t="shared" si="29"/>
        <v>1251639.22</v>
      </c>
      <c r="D118" s="65">
        <v>1251639.22</v>
      </c>
      <c r="E118" s="65">
        <v>0</v>
      </c>
      <c r="F118" s="65">
        <f t="shared" si="28"/>
        <v>480000</v>
      </c>
      <c r="G118" s="65">
        <f t="shared" si="26"/>
        <v>38.349709111863724</v>
      </c>
      <c r="H118" s="65">
        <v>480000</v>
      </c>
      <c r="I118" s="65">
        <f>H118/D118*100</f>
        <v>38.349709111863724</v>
      </c>
      <c r="J118" s="65">
        <v>0</v>
      </c>
      <c r="K118" s="65">
        <v>0</v>
      </c>
    </row>
    <row r="119" spans="1:11" ht="25.5" outlineLevel="7" x14ac:dyDescent="0.25">
      <c r="A119" s="47"/>
      <c r="B119" s="15" t="s">
        <v>44</v>
      </c>
      <c r="C119" s="62">
        <f t="shared" si="29"/>
        <v>6835469.7000000002</v>
      </c>
      <c r="D119" s="63">
        <f>D120+D121+D122+D123+D124+D125+D126+D127</f>
        <v>6835469.7000000002</v>
      </c>
      <c r="E119" s="63">
        <f>E120+E121+E122+E123+E124+E125+E126+E127</f>
        <v>0</v>
      </c>
      <c r="F119" s="63">
        <f t="shared" si="28"/>
        <v>1975279.13</v>
      </c>
      <c r="G119" s="63">
        <f t="shared" si="26"/>
        <v>28.897489370774327</v>
      </c>
      <c r="H119" s="63">
        <f>H120+H121+H122+H123+H124+H125+H126+H127</f>
        <v>1975279.13</v>
      </c>
      <c r="I119" s="63">
        <f t="shared" si="27"/>
        <v>28.897489370774327</v>
      </c>
      <c r="J119" s="63">
        <f>J120+J121+J122+J123+J124+J125+J126+J127</f>
        <v>0</v>
      </c>
      <c r="K119" s="63">
        <v>0</v>
      </c>
    </row>
    <row r="120" spans="1:11" ht="25.5" outlineLevel="7" x14ac:dyDescent="0.25">
      <c r="A120" s="47"/>
      <c r="B120" s="16" t="s">
        <v>99</v>
      </c>
      <c r="C120" s="64">
        <f t="shared" si="29"/>
        <v>751140</v>
      </c>
      <c r="D120" s="83">
        <v>751140</v>
      </c>
      <c r="E120" s="83">
        <v>0</v>
      </c>
      <c r="F120" s="65">
        <f t="shared" si="28"/>
        <v>180850</v>
      </c>
      <c r="G120" s="65">
        <f t="shared" si="26"/>
        <v>24.076736693559123</v>
      </c>
      <c r="H120" s="83">
        <v>180850</v>
      </c>
      <c r="I120" s="65">
        <f t="shared" si="27"/>
        <v>24.076736693559123</v>
      </c>
      <c r="J120" s="94">
        <v>0</v>
      </c>
      <c r="K120" s="65">
        <v>0</v>
      </c>
    </row>
    <row r="121" spans="1:11" ht="25.5" outlineLevel="7" x14ac:dyDescent="0.25">
      <c r="A121" s="47"/>
      <c r="B121" s="18" t="s">
        <v>100</v>
      </c>
      <c r="C121" s="64">
        <f t="shared" si="29"/>
        <v>866700</v>
      </c>
      <c r="D121" s="65">
        <v>866700</v>
      </c>
      <c r="E121" s="65">
        <v>0</v>
      </c>
      <c r="F121" s="65">
        <f t="shared" si="28"/>
        <v>332149</v>
      </c>
      <c r="G121" s="65">
        <f t="shared" si="26"/>
        <v>38.323410638052387</v>
      </c>
      <c r="H121" s="65">
        <v>332149</v>
      </c>
      <c r="I121" s="65">
        <f t="shared" si="27"/>
        <v>38.323410638052387</v>
      </c>
      <c r="J121" s="78">
        <v>0</v>
      </c>
      <c r="K121" s="65">
        <v>0</v>
      </c>
    </row>
    <row r="122" spans="1:11" ht="25.5" outlineLevel="7" x14ac:dyDescent="0.25">
      <c r="A122" s="47"/>
      <c r="B122" s="18" t="s">
        <v>159</v>
      </c>
      <c r="C122" s="64">
        <f t="shared" si="29"/>
        <v>713880</v>
      </c>
      <c r="D122" s="83">
        <v>713880</v>
      </c>
      <c r="E122" s="83">
        <v>0</v>
      </c>
      <c r="F122" s="65">
        <f t="shared" si="28"/>
        <v>316624.09999999998</v>
      </c>
      <c r="G122" s="65">
        <f t="shared" si="26"/>
        <v>44.352566257634336</v>
      </c>
      <c r="H122" s="83">
        <v>316624.09999999998</v>
      </c>
      <c r="I122" s="65">
        <f t="shared" si="27"/>
        <v>44.352566257634336</v>
      </c>
      <c r="J122" s="94">
        <v>0</v>
      </c>
      <c r="K122" s="65">
        <v>0</v>
      </c>
    </row>
    <row r="123" spans="1:11" ht="27" customHeight="1" outlineLevel="7" x14ac:dyDescent="0.25">
      <c r="A123" s="47"/>
      <c r="B123" s="19" t="s">
        <v>160</v>
      </c>
      <c r="C123" s="64">
        <f t="shared" si="29"/>
        <v>524880</v>
      </c>
      <c r="D123" s="95">
        <v>524880</v>
      </c>
      <c r="E123" s="95">
        <v>0</v>
      </c>
      <c r="F123" s="65">
        <f t="shared" si="28"/>
        <v>257949.04</v>
      </c>
      <c r="G123" s="65">
        <f t="shared" si="26"/>
        <v>49.144383478128333</v>
      </c>
      <c r="H123" s="95">
        <v>257949.04</v>
      </c>
      <c r="I123" s="65">
        <f t="shared" si="27"/>
        <v>49.144383478128333</v>
      </c>
      <c r="J123" s="96">
        <v>0</v>
      </c>
      <c r="K123" s="65">
        <v>0</v>
      </c>
    </row>
    <row r="124" spans="1:11" ht="25.5" outlineLevel="7" x14ac:dyDescent="0.25">
      <c r="A124" s="47"/>
      <c r="B124" s="21" t="s">
        <v>161</v>
      </c>
      <c r="C124" s="97">
        <f t="shared" si="29"/>
        <v>250000</v>
      </c>
      <c r="D124" s="95">
        <v>250000</v>
      </c>
      <c r="E124" s="95">
        <v>0</v>
      </c>
      <c r="F124" s="65">
        <f t="shared" si="28"/>
        <v>0</v>
      </c>
      <c r="G124" s="65">
        <f t="shared" si="26"/>
        <v>0</v>
      </c>
      <c r="H124" s="95">
        <v>0</v>
      </c>
      <c r="I124" s="65">
        <f t="shared" si="27"/>
        <v>0</v>
      </c>
      <c r="J124" s="96">
        <v>0</v>
      </c>
      <c r="K124" s="65">
        <v>0</v>
      </c>
    </row>
    <row r="125" spans="1:11" ht="19.899999999999999" customHeight="1" outlineLevel="7" x14ac:dyDescent="0.25">
      <c r="A125" s="47"/>
      <c r="B125" s="21" t="s">
        <v>162</v>
      </c>
      <c r="C125" s="97">
        <f t="shared" si="29"/>
        <v>650000</v>
      </c>
      <c r="D125" s="95">
        <v>650000</v>
      </c>
      <c r="E125" s="95">
        <v>0</v>
      </c>
      <c r="F125" s="65">
        <f t="shared" si="28"/>
        <v>131635</v>
      </c>
      <c r="G125" s="65">
        <f t="shared" si="26"/>
        <v>20.251538461538463</v>
      </c>
      <c r="H125" s="95">
        <v>131635</v>
      </c>
      <c r="I125" s="65">
        <f t="shared" si="27"/>
        <v>20.251538461538463</v>
      </c>
      <c r="J125" s="96">
        <v>0</v>
      </c>
      <c r="K125" s="65">
        <v>0</v>
      </c>
    </row>
    <row r="126" spans="1:11" ht="15.75" customHeight="1" outlineLevel="7" x14ac:dyDescent="0.25">
      <c r="A126" s="47"/>
      <c r="B126" s="42" t="s">
        <v>163</v>
      </c>
      <c r="C126" s="97">
        <f t="shared" si="29"/>
        <v>2275030.12</v>
      </c>
      <c r="D126" s="95">
        <v>2275030.12</v>
      </c>
      <c r="E126" s="95">
        <v>0</v>
      </c>
      <c r="F126" s="65">
        <f t="shared" si="28"/>
        <v>756071.99</v>
      </c>
      <c r="G126" s="65">
        <f t="shared" si="26"/>
        <v>33.233493629526102</v>
      </c>
      <c r="H126" s="95">
        <v>756071.99</v>
      </c>
      <c r="I126" s="65">
        <f t="shared" si="27"/>
        <v>33.233493629526102</v>
      </c>
      <c r="J126" s="96">
        <v>0</v>
      </c>
      <c r="K126" s="65">
        <v>0</v>
      </c>
    </row>
    <row r="127" spans="1:11" ht="17.25" customHeight="1" outlineLevel="7" x14ac:dyDescent="0.25">
      <c r="A127" s="48"/>
      <c r="B127" s="42" t="s">
        <v>164</v>
      </c>
      <c r="C127" s="97">
        <f t="shared" si="29"/>
        <v>803839.58</v>
      </c>
      <c r="D127" s="95">
        <v>803839.58</v>
      </c>
      <c r="E127" s="95">
        <v>0</v>
      </c>
      <c r="F127" s="65">
        <f t="shared" si="28"/>
        <v>0</v>
      </c>
      <c r="G127" s="65">
        <f t="shared" si="26"/>
        <v>0</v>
      </c>
      <c r="H127" s="95">
        <v>0</v>
      </c>
      <c r="I127" s="65">
        <f t="shared" si="27"/>
        <v>0</v>
      </c>
      <c r="J127" s="96">
        <v>0</v>
      </c>
      <c r="K127" s="65">
        <v>0</v>
      </c>
    </row>
    <row r="128" spans="1:11" ht="39" customHeight="1" outlineLevel="7" x14ac:dyDescent="0.25">
      <c r="A128" s="46">
        <v>10</v>
      </c>
      <c r="B128" s="37" t="s">
        <v>45</v>
      </c>
      <c r="C128" s="98">
        <f t="shared" si="29"/>
        <v>23000</v>
      </c>
      <c r="D128" s="99">
        <f>D129+D131</f>
        <v>23000</v>
      </c>
      <c r="E128" s="99">
        <f>E129+E131</f>
        <v>0</v>
      </c>
      <c r="F128" s="61">
        <f t="shared" si="28"/>
        <v>12560</v>
      </c>
      <c r="G128" s="61">
        <f t="shared" si="26"/>
        <v>54.608695652173914</v>
      </c>
      <c r="H128" s="99">
        <f>H129+H131</f>
        <v>12560</v>
      </c>
      <c r="I128" s="61">
        <f t="shared" si="27"/>
        <v>54.608695652173914</v>
      </c>
      <c r="J128" s="99">
        <f>J129+J131</f>
        <v>0</v>
      </c>
      <c r="K128" s="61">
        <v>0</v>
      </c>
    </row>
    <row r="129" spans="1:11" ht="20.25" customHeight="1" outlineLevel="7" x14ac:dyDescent="0.25">
      <c r="A129" s="47"/>
      <c r="B129" s="20" t="s">
        <v>46</v>
      </c>
      <c r="C129" s="100">
        <f t="shared" si="29"/>
        <v>3000</v>
      </c>
      <c r="D129" s="76">
        <f>D130</f>
        <v>3000</v>
      </c>
      <c r="E129" s="76">
        <f>E130</f>
        <v>0</v>
      </c>
      <c r="F129" s="63">
        <f t="shared" si="28"/>
        <v>3000</v>
      </c>
      <c r="G129" s="63">
        <f t="shared" si="26"/>
        <v>100</v>
      </c>
      <c r="H129" s="76">
        <f>H130</f>
        <v>3000</v>
      </c>
      <c r="I129" s="63">
        <f t="shared" si="27"/>
        <v>100</v>
      </c>
      <c r="J129" s="76">
        <f>J130</f>
        <v>0</v>
      </c>
      <c r="K129" s="63">
        <v>0</v>
      </c>
    </row>
    <row r="130" spans="1:11" ht="25.5" customHeight="1" outlineLevel="7" x14ac:dyDescent="0.25">
      <c r="A130" s="47"/>
      <c r="B130" s="21" t="s">
        <v>101</v>
      </c>
      <c r="C130" s="97">
        <f t="shared" si="29"/>
        <v>3000</v>
      </c>
      <c r="D130" s="89">
        <v>3000</v>
      </c>
      <c r="E130" s="89">
        <v>0</v>
      </c>
      <c r="F130" s="65">
        <f t="shared" si="28"/>
        <v>3000</v>
      </c>
      <c r="G130" s="65">
        <f t="shared" si="26"/>
        <v>100</v>
      </c>
      <c r="H130" s="89">
        <v>3000</v>
      </c>
      <c r="I130" s="65">
        <f t="shared" si="27"/>
        <v>100</v>
      </c>
      <c r="J130" s="89">
        <v>0</v>
      </c>
      <c r="K130" s="65">
        <v>0</v>
      </c>
    </row>
    <row r="131" spans="1:11" ht="30.6" customHeight="1" outlineLevel="7" x14ac:dyDescent="0.25">
      <c r="A131" s="47"/>
      <c r="B131" s="20" t="s">
        <v>102</v>
      </c>
      <c r="C131" s="100">
        <f t="shared" si="29"/>
        <v>20000</v>
      </c>
      <c r="D131" s="76">
        <f>D132</f>
        <v>20000</v>
      </c>
      <c r="E131" s="76">
        <v>0</v>
      </c>
      <c r="F131" s="63">
        <f t="shared" si="28"/>
        <v>9560</v>
      </c>
      <c r="G131" s="63">
        <f t="shared" si="26"/>
        <v>47.8</v>
      </c>
      <c r="H131" s="76">
        <f>H132</f>
        <v>9560</v>
      </c>
      <c r="I131" s="63">
        <f t="shared" si="27"/>
        <v>47.8</v>
      </c>
      <c r="J131" s="76">
        <f>J132</f>
        <v>0</v>
      </c>
      <c r="K131" s="63">
        <v>0</v>
      </c>
    </row>
    <row r="132" spans="1:11" ht="40.5" customHeight="1" outlineLevel="7" x14ac:dyDescent="0.25">
      <c r="A132" s="48"/>
      <c r="B132" s="21" t="s">
        <v>165</v>
      </c>
      <c r="C132" s="97">
        <f t="shared" si="29"/>
        <v>20000</v>
      </c>
      <c r="D132" s="89">
        <v>20000</v>
      </c>
      <c r="E132" s="89">
        <v>0</v>
      </c>
      <c r="F132" s="65">
        <f t="shared" si="28"/>
        <v>9560</v>
      </c>
      <c r="G132" s="65">
        <f t="shared" si="26"/>
        <v>47.8</v>
      </c>
      <c r="H132" s="89">
        <v>9560</v>
      </c>
      <c r="I132" s="65">
        <f t="shared" si="27"/>
        <v>47.8</v>
      </c>
      <c r="J132" s="89">
        <v>0</v>
      </c>
      <c r="K132" s="65">
        <v>0</v>
      </c>
    </row>
    <row r="133" spans="1:11" ht="27.75" customHeight="1" outlineLevel="6" x14ac:dyDescent="0.25">
      <c r="A133" s="46">
        <v>11</v>
      </c>
      <c r="B133" s="38" t="s">
        <v>47</v>
      </c>
      <c r="C133" s="98">
        <f>D133+E133</f>
        <v>69314197.789999992</v>
      </c>
      <c r="D133" s="93">
        <f>D134+D136+D139+D144+D149+D152+D157+D159</f>
        <v>25936003.109999996</v>
      </c>
      <c r="E133" s="93">
        <f>E134+E136+E139+E144+E149+E152+E159</f>
        <v>43378194.68</v>
      </c>
      <c r="F133" s="61">
        <f>H133+J133</f>
        <v>21172604.890000001</v>
      </c>
      <c r="G133" s="61">
        <f t="shared" si="26"/>
        <v>30.545841350059721</v>
      </c>
      <c r="H133" s="93">
        <f>H134+H136+H139+H144+H149+H152+H157+H159</f>
        <v>11914551.689999999</v>
      </c>
      <c r="I133" s="61">
        <f t="shared" si="27"/>
        <v>45.938272136488813</v>
      </c>
      <c r="J133" s="93">
        <f>J134+J136+J139+J144+J149+J152+J159</f>
        <v>9258053.2000000011</v>
      </c>
      <c r="K133" s="61">
        <f t="shared" si="32"/>
        <v>21.342642929924722</v>
      </c>
    </row>
    <row r="134" spans="1:11" ht="25.5" outlineLevel="7" x14ac:dyDescent="0.25">
      <c r="A134" s="47"/>
      <c r="B134" s="15" t="s">
        <v>48</v>
      </c>
      <c r="C134" s="100">
        <f t="shared" si="29"/>
        <v>200000</v>
      </c>
      <c r="D134" s="63">
        <f>D135</f>
        <v>200000</v>
      </c>
      <c r="E134" s="63">
        <f t="shared" ref="E134:H134" si="33">E135</f>
        <v>0</v>
      </c>
      <c r="F134" s="63">
        <f t="shared" si="28"/>
        <v>200000</v>
      </c>
      <c r="G134" s="63">
        <f t="shared" si="26"/>
        <v>100</v>
      </c>
      <c r="H134" s="63">
        <f t="shared" si="33"/>
        <v>200000</v>
      </c>
      <c r="I134" s="63">
        <f t="shared" si="27"/>
        <v>100</v>
      </c>
      <c r="J134" s="63">
        <f>J135</f>
        <v>0</v>
      </c>
      <c r="K134" s="63">
        <v>0</v>
      </c>
    </row>
    <row r="135" spans="1:11" ht="21.6" customHeight="1" outlineLevel="6" x14ac:dyDescent="0.25">
      <c r="A135" s="47"/>
      <c r="B135" s="16" t="s">
        <v>49</v>
      </c>
      <c r="C135" s="97">
        <f t="shared" si="29"/>
        <v>200000</v>
      </c>
      <c r="D135" s="65">
        <v>200000</v>
      </c>
      <c r="E135" s="65">
        <v>0</v>
      </c>
      <c r="F135" s="65">
        <f t="shared" si="28"/>
        <v>200000</v>
      </c>
      <c r="G135" s="65">
        <f t="shared" si="26"/>
        <v>100</v>
      </c>
      <c r="H135" s="65">
        <v>200000</v>
      </c>
      <c r="I135" s="65">
        <f t="shared" si="27"/>
        <v>100</v>
      </c>
      <c r="J135" s="65">
        <v>0</v>
      </c>
      <c r="K135" s="65">
        <v>0</v>
      </c>
    </row>
    <row r="136" spans="1:11" ht="25.5" outlineLevel="7" x14ac:dyDescent="0.25">
      <c r="A136" s="47"/>
      <c r="B136" s="15" t="s">
        <v>50</v>
      </c>
      <c r="C136" s="100">
        <f t="shared" si="29"/>
        <v>1200000</v>
      </c>
      <c r="D136" s="63">
        <f>D137+D138</f>
        <v>1200000</v>
      </c>
      <c r="E136" s="63">
        <f>E137+E138</f>
        <v>0</v>
      </c>
      <c r="F136" s="63">
        <f t="shared" si="28"/>
        <v>540536.78</v>
      </c>
      <c r="G136" s="63">
        <f t="shared" si="26"/>
        <v>45.044731666666671</v>
      </c>
      <c r="H136" s="63">
        <f>H137+H138</f>
        <v>540536.78</v>
      </c>
      <c r="I136" s="63">
        <f t="shared" si="27"/>
        <v>45.044731666666671</v>
      </c>
      <c r="J136" s="63">
        <f>J137+J138</f>
        <v>0</v>
      </c>
      <c r="K136" s="63">
        <v>0</v>
      </c>
    </row>
    <row r="137" spans="1:11" ht="25.5" outlineLevel="6" x14ac:dyDescent="0.25">
      <c r="A137" s="47"/>
      <c r="B137" s="16" t="s">
        <v>166</v>
      </c>
      <c r="C137" s="97">
        <f t="shared" si="29"/>
        <v>800000</v>
      </c>
      <c r="D137" s="65">
        <v>800000</v>
      </c>
      <c r="E137" s="65">
        <v>0</v>
      </c>
      <c r="F137" s="65">
        <f t="shared" si="28"/>
        <v>432886.78</v>
      </c>
      <c r="G137" s="65">
        <f t="shared" si="26"/>
        <v>54.110847500000006</v>
      </c>
      <c r="H137" s="65">
        <v>432886.78</v>
      </c>
      <c r="I137" s="65">
        <f t="shared" si="27"/>
        <v>54.110847500000006</v>
      </c>
      <c r="J137" s="65">
        <v>0</v>
      </c>
      <c r="K137" s="65">
        <v>0</v>
      </c>
    </row>
    <row r="138" spans="1:11" ht="25.5" outlineLevel="6" x14ac:dyDescent="0.25">
      <c r="A138" s="47"/>
      <c r="B138" s="16" t="s">
        <v>188</v>
      </c>
      <c r="C138" s="97">
        <f t="shared" si="29"/>
        <v>400000</v>
      </c>
      <c r="D138" s="65">
        <v>400000</v>
      </c>
      <c r="E138" s="65">
        <v>0</v>
      </c>
      <c r="F138" s="65">
        <f t="shared" si="28"/>
        <v>107650</v>
      </c>
      <c r="G138" s="65">
        <f t="shared" si="26"/>
        <v>26.912500000000001</v>
      </c>
      <c r="H138" s="65">
        <v>107650</v>
      </c>
      <c r="I138" s="65">
        <f t="shared" si="27"/>
        <v>26.912500000000001</v>
      </c>
      <c r="J138" s="65">
        <v>0</v>
      </c>
      <c r="K138" s="65">
        <v>0</v>
      </c>
    </row>
    <row r="139" spans="1:11" ht="18.75" customHeight="1" outlineLevel="7" x14ac:dyDescent="0.25">
      <c r="A139" s="47"/>
      <c r="B139" s="15" t="s">
        <v>51</v>
      </c>
      <c r="C139" s="100">
        <f t="shared" si="29"/>
        <v>4130763.11</v>
      </c>
      <c r="D139" s="63">
        <f>D140+D143+D142+D141</f>
        <v>41307.629999999997</v>
      </c>
      <c r="E139" s="63">
        <f>E140+E143+E142+E141</f>
        <v>4089455.48</v>
      </c>
      <c r="F139" s="63">
        <f t="shared" si="28"/>
        <v>4130763.11</v>
      </c>
      <c r="G139" s="63">
        <f t="shared" si="26"/>
        <v>100</v>
      </c>
      <c r="H139" s="63">
        <f>H140+H143+H142+H141</f>
        <v>41307.629999999997</v>
      </c>
      <c r="I139" s="63">
        <f t="shared" si="27"/>
        <v>100</v>
      </c>
      <c r="J139" s="63">
        <f>J140+J143+J142+J141</f>
        <v>4089455.48</v>
      </c>
      <c r="K139" s="63">
        <f>J139/E139*100</f>
        <v>100</v>
      </c>
    </row>
    <row r="140" spans="1:11" ht="25.5" outlineLevel="7" x14ac:dyDescent="0.25">
      <c r="A140" s="47"/>
      <c r="B140" s="16" t="s">
        <v>167</v>
      </c>
      <c r="C140" s="97">
        <f t="shared" si="29"/>
        <v>168005</v>
      </c>
      <c r="D140" s="65">
        <v>0</v>
      </c>
      <c r="E140" s="65">
        <v>168005</v>
      </c>
      <c r="F140" s="65">
        <f t="shared" si="28"/>
        <v>168005</v>
      </c>
      <c r="G140" s="65">
        <f t="shared" si="26"/>
        <v>100</v>
      </c>
      <c r="H140" s="65">
        <v>0</v>
      </c>
      <c r="I140" s="65">
        <v>0</v>
      </c>
      <c r="J140" s="65">
        <v>168005</v>
      </c>
      <c r="K140" s="65">
        <f>J140/E140*100</f>
        <v>100</v>
      </c>
    </row>
    <row r="141" spans="1:11" ht="51" outlineLevel="7" x14ac:dyDescent="0.25">
      <c r="A141" s="47"/>
      <c r="B141" s="16" t="s">
        <v>168</v>
      </c>
      <c r="C141" s="97">
        <f t="shared" si="29"/>
        <v>3927788.18</v>
      </c>
      <c r="D141" s="65">
        <v>6337.7</v>
      </c>
      <c r="E141" s="65">
        <v>3921450.48</v>
      </c>
      <c r="F141" s="65">
        <f t="shared" si="28"/>
        <v>3927788.18</v>
      </c>
      <c r="G141" s="65">
        <f t="shared" si="26"/>
        <v>100</v>
      </c>
      <c r="H141" s="65">
        <v>6337.7</v>
      </c>
      <c r="I141" s="65">
        <f t="shared" si="27"/>
        <v>100</v>
      </c>
      <c r="J141" s="65">
        <v>3921450.48</v>
      </c>
      <c r="K141" s="65">
        <f>J141/E141*100</f>
        <v>100</v>
      </c>
    </row>
    <row r="142" spans="1:11" outlineLevel="7" x14ac:dyDescent="0.25">
      <c r="A142" s="47"/>
      <c r="B142" s="16" t="s">
        <v>103</v>
      </c>
      <c r="C142" s="97">
        <f t="shared" si="29"/>
        <v>33272.910000000003</v>
      </c>
      <c r="D142" s="65">
        <v>33272.910000000003</v>
      </c>
      <c r="E142" s="65">
        <v>0</v>
      </c>
      <c r="F142" s="65">
        <f t="shared" si="28"/>
        <v>33272.910000000003</v>
      </c>
      <c r="G142" s="65">
        <f t="shared" si="26"/>
        <v>100</v>
      </c>
      <c r="H142" s="65">
        <v>33272.910000000003</v>
      </c>
      <c r="I142" s="65">
        <f t="shared" si="27"/>
        <v>100</v>
      </c>
      <c r="J142" s="65">
        <v>0</v>
      </c>
      <c r="K142" s="65">
        <v>0</v>
      </c>
    </row>
    <row r="143" spans="1:11" ht="25.5" outlineLevel="6" x14ac:dyDescent="0.25">
      <c r="A143" s="47"/>
      <c r="B143" s="16" t="s">
        <v>169</v>
      </c>
      <c r="C143" s="97">
        <f t="shared" si="29"/>
        <v>1697.02</v>
      </c>
      <c r="D143" s="65">
        <v>1697.02</v>
      </c>
      <c r="E143" s="65">
        <v>0</v>
      </c>
      <c r="F143" s="65">
        <f t="shared" si="28"/>
        <v>1697.02</v>
      </c>
      <c r="G143" s="65">
        <f t="shared" si="26"/>
        <v>100</v>
      </c>
      <c r="H143" s="65">
        <v>1697.02</v>
      </c>
      <c r="I143" s="65">
        <f t="shared" si="27"/>
        <v>100</v>
      </c>
      <c r="J143" s="65">
        <v>0</v>
      </c>
      <c r="K143" s="65">
        <v>0</v>
      </c>
    </row>
    <row r="144" spans="1:11" ht="25.5" customHeight="1" outlineLevel="6" x14ac:dyDescent="0.25">
      <c r="A144" s="47"/>
      <c r="B144" s="15" t="s">
        <v>52</v>
      </c>
      <c r="C144" s="100">
        <f t="shared" si="29"/>
        <v>17427689.539999999</v>
      </c>
      <c r="D144" s="63">
        <f>D145+D146+D147+D148</f>
        <v>16427689.539999999</v>
      </c>
      <c r="E144" s="63">
        <f>E145+E146+E147+E148</f>
        <v>1000000</v>
      </c>
      <c r="F144" s="63">
        <f t="shared" si="28"/>
        <v>8260248.0999999996</v>
      </c>
      <c r="G144" s="63">
        <f t="shared" ref="G144:G208" si="34">F144/C144*100</f>
        <v>47.397264456892543</v>
      </c>
      <c r="H144" s="63">
        <f>H145+H146+H147+H148</f>
        <v>7260248.0999999996</v>
      </c>
      <c r="I144" s="63">
        <f t="shared" ref="I144:I208" si="35">H144/D144*100</f>
        <v>44.195186927059495</v>
      </c>
      <c r="J144" s="63">
        <f>J145+J146+J147+J148</f>
        <v>1000000</v>
      </c>
      <c r="K144" s="63">
        <f t="shared" ref="K144" si="36">J144/E144*100</f>
        <v>100</v>
      </c>
    </row>
    <row r="145" spans="1:11" ht="25.5" customHeight="1" outlineLevel="7" x14ac:dyDescent="0.25">
      <c r="A145" s="47"/>
      <c r="B145" s="16" t="s">
        <v>53</v>
      </c>
      <c r="C145" s="97">
        <f t="shared" si="29"/>
        <v>96000</v>
      </c>
      <c r="D145" s="65">
        <v>96000</v>
      </c>
      <c r="E145" s="65">
        <v>0</v>
      </c>
      <c r="F145" s="65">
        <f t="shared" si="28"/>
        <v>40300</v>
      </c>
      <c r="G145" s="65">
        <f t="shared" si="34"/>
        <v>41.979166666666664</v>
      </c>
      <c r="H145" s="65">
        <v>40300</v>
      </c>
      <c r="I145" s="65">
        <f t="shared" si="35"/>
        <v>41.979166666666664</v>
      </c>
      <c r="J145" s="65">
        <v>0</v>
      </c>
      <c r="K145" s="65">
        <v>0</v>
      </c>
    </row>
    <row r="146" spans="1:11" ht="26.25" customHeight="1" outlineLevel="6" x14ac:dyDescent="0.25">
      <c r="A146" s="47"/>
      <c r="B146" s="16" t="s">
        <v>54</v>
      </c>
      <c r="C146" s="97">
        <f t="shared" si="29"/>
        <v>16321588.529999999</v>
      </c>
      <c r="D146" s="65">
        <v>16321588.529999999</v>
      </c>
      <c r="E146" s="65">
        <v>0</v>
      </c>
      <c r="F146" s="65">
        <f t="shared" ref="F146:F208" si="37">H146+J146</f>
        <v>7209847.0899999999</v>
      </c>
      <c r="G146" s="65">
        <f t="shared" si="34"/>
        <v>44.173684912763825</v>
      </c>
      <c r="H146" s="65">
        <v>7209847.0899999999</v>
      </c>
      <c r="I146" s="65">
        <f t="shared" si="35"/>
        <v>44.173684912763825</v>
      </c>
      <c r="J146" s="65">
        <v>0</v>
      </c>
      <c r="K146" s="65">
        <v>0</v>
      </c>
    </row>
    <row r="147" spans="1:11" ht="39.75" customHeight="1" outlineLevel="6" x14ac:dyDescent="0.25">
      <c r="A147" s="47"/>
      <c r="B147" s="16" t="s">
        <v>170</v>
      </c>
      <c r="C147" s="97">
        <f t="shared" si="29"/>
        <v>1000000</v>
      </c>
      <c r="D147" s="65">
        <v>0</v>
      </c>
      <c r="E147" s="65">
        <v>1000000</v>
      </c>
      <c r="F147" s="65">
        <f t="shared" si="37"/>
        <v>1000000</v>
      </c>
      <c r="G147" s="65">
        <f t="shared" si="34"/>
        <v>100</v>
      </c>
      <c r="H147" s="65">
        <v>0</v>
      </c>
      <c r="I147" s="65">
        <v>0</v>
      </c>
      <c r="J147" s="65">
        <v>1000000</v>
      </c>
      <c r="K147" s="65">
        <f>J147/E147*100</f>
        <v>100</v>
      </c>
    </row>
    <row r="148" spans="1:11" ht="28.5" customHeight="1" outlineLevel="6" x14ac:dyDescent="0.25">
      <c r="A148" s="47"/>
      <c r="B148" s="16" t="s">
        <v>171</v>
      </c>
      <c r="C148" s="97">
        <f t="shared" si="29"/>
        <v>10101.01</v>
      </c>
      <c r="D148" s="65">
        <v>10101.01</v>
      </c>
      <c r="E148" s="65">
        <v>0</v>
      </c>
      <c r="F148" s="65">
        <f t="shared" si="37"/>
        <v>10101.01</v>
      </c>
      <c r="G148" s="65">
        <f t="shared" si="34"/>
        <v>100</v>
      </c>
      <c r="H148" s="65">
        <v>10101.01</v>
      </c>
      <c r="I148" s="65">
        <f t="shared" si="35"/>
        <v>100</v>
      </c>
      <c r="J148" s="65">
        <v>0</v>
      </c>
      <c r="K148" s="65"/>
    </row>
    <row r="149" spans="1:11" ht="27" customHeight="1" outlineLevel="6" x14ac:dyDescent="0.25">
      <c r="A149" s="47"/>
      <c r="B149" s="15" t="s">
        <v>55</v>
      </c>
      <c r="C149" s="100">
        <f t="shared" si="29"/>
        <v>7635171</v>
      </c>
      <c r="D149" s="63">
        <f>D150+D151</f>
        <v>7635171</v>
      </c>
      <c r="E149" s="63">
        <f t="shared" ref="E149:J149" si="38">E150+E151</f>
        <v>0</v>
      </c>
      <c r="F149" s="63">
        <f t="shared" si="37"/>
        <v>3808563.93</v>
      </c>
      <c r="G149" s="63">
        <f t="shared" si="34"/>
        <v>49.881841939099992</v>
      </c>
      <c r="H149" s="63">
        <f t="shared" si="38"/>
        <v>3808563.93</v>
      </c>
      <c r="I149" s="63">
        <f t="shared" si="35"/>
        <v>49.881841939099992</v>
      </c>
      <c r="J149" s="63">
        <f t="shared" si="38"/>
        <v>0</v>
      </c>
      <c r="K149" s="63">
        <v>0</v>
      </c>
    </row>
    <row r="150" spans="1:11" ht="24.75" customHeight="1" outlineLevel="7" x14ac:dyDescent="0.25">
      <c r="A150" s="47"/>
      <c r="B150" s="16" t="s">
        <v>141</v>
      </c>
      <c r="C150" s="101">
        <f t="shared" si="29"/>
        <v>6500</v>
      </c>
      <c r="D150" s="65">
        <v>6500</v>
      </c>
      <c r="E150" s="65">
        <v>0</v>
      </c>
      <c r="F150" s="65">
        <f t="shared" si="37"/>
        <v>0</v>
      </c>
      <c r="G150" s="65">
        <f t="shared" si="34"/>
        <v>0</v>
      </c>
      <c r="H150" s="65">
        <v>0</v>
      </c>
      <c r="I150" s="65">
        <f t="shared" si="35"/>
        <v>0</v>
      </c>
      <c r="J150" s="65">
        <v>0</v>
      </c>
      <c r="K150" s="65">
        <v>0</v>
      </c>
    </row>
    <row r="151" spans="1:11" ht="25.5" outlineLevel="7" x14ac:dyDescent="0.25">
      <c r="A151" s="47"/>
      <c r="B151" s="22" t="s">
        <v>142</v>
      </c>
      <c r="C151" s="102">
        <f t="shared" si="29"/>
        <v>7628671</v>
      </c>
      <c r="D151" s="82">
        <v>7628671</v>
      </c>
      <c r="E151" s="65">
        <v>0</v>
      </c>
      <c r="F151" s="65">
        <f t="shared" si="37"/>
        <v>3808563.93</v>
      </c>
      <c r="G151" s="65">
        <f t="shared" si="34"/>
        <v>49.924343702854671</v>
      </c>
      <c r="H151" s="65">
        <v>3808563.93</v>
      </c>
      <c r="I151" s="65">
        <f t="shared" si="35"/>
        <v>49.924343702854671</v>
      </c>
      <c r="J151" s="65">
        <v>0</v>
      </c>
      <c r="K151" s="65">
        <v>0</v>
      </c>
    </row>
    <row r="152" spans="1:11" ht="31.9" customHeight="1" outlineLevel="7" x14ac:dyDescent="0.25">
      <c r="A152" s="47"/>
      <c r="B152" s="25" t="s">
        <v>189</v>
      </c>
      <c r="C152" s="103">
        <f t="shared" si="29"/>
        <v>6060606.0599999996</v>
      </c>
      <c r="D152" s="63">
        <f>D154+D153+D155+D156</f>
        <v>60606.06</v>
      </c>
      <c r="E152" s="63">
        <f>E154+E153+E155+E156</f>
        <v>6000000</v>
      </c>
      <c r="F152" s="63">
        <f t="shared" si="37"/>
        <v>1437870.24</v>
      </c>
      <c r="G152" s="63">
        <f t="shared" si="34"/>
        <v>23.72485896237249</v>
      </c>
      <c r="H152" s="63">
        <f>H154+H153+H155+H156</f>
        <v>14378.71</v>
      </c>
      <c r="I152" s="65">
        <f t="shared" si="35"/>
        <v>23.724871737248719</v>
      </c>
      <c r="J152" s="63">
        <f>J154+J153+J155+J156</f>
        <v>1423491.53</v>
      </c>
      <c r="K152" s="63">
        <f t="shared" ref="K152:K208" si="39">J152/E152*100</f>
        <v>23.724858833333336</v>
      </c>
    </row>
    <row r="153" spans="1:11" ht="28.5" customHeight="1" outlineLevel="7" x14ac:dyDescent="0.25">
      <c r="A153" s="47"/>
      <c r="B153" s="43" t="s">
        <v>172</v>
      </c>
      <c r="C153" s="102">
        <f t="shared" si="29"/>
        <v>3000000</v>
      </c>
      <c r="D153" s="82">
        <v>0</v>
      </c>
      <c r="E153" s="65">
        <v>3000000</v>
      </c>
      <c r="F153" s="65">
        <f t="shared" si="37"/>
        <v>744891.53</v>
      </c>
      <c r="G153" s="65">
        <f t="shared" si="34"/>
        <v>24.829717666666667</v>
      </c>
      <c r="H153" s="65">
        <v>0</v>
      </c>
      <c r="I153" s="65">
        <v>0</v>
      </c>
      <c r="J153" s="65">
        <v>744891.53</v>
      </c>
      <c r="K153" s="65">
        <f t="shared" si="39"/>
        <v>24.829717666666667</v>
      </c>
    </row>
    <row r="154" spans="1:11" ht="21" customHeight="1" outlineLevel="7" x14ac:dyDescent="0.25">
      <c r="A154" s="47"/>
      <c r="B154" s="26" t="s">
        <v>173</v>
      </c>
      <c r="C154" s="102">
        <f t="shared" si="29"/>
        <v>3000000</v>
      </c>
      <c r="D154" s="65">
        <v>0</v>
      </c>
      <c r="E154" s="65">
        <v>3000000</v>
      </c>
      <c r="F154" s="65">
        <f t="shared" si="37"/>
        <v>678600</v>
      </c>
      <c r="G154" s="65">
        <f t="shared" si="34"/>
        <v>22.62</v>
      </c>
      <c r="H154" s="65">
        <v>0</v>
      </c>
      <c r="I154" s="65">
        <v>0</v>
      </c>
      <c r="J154" s="65">
        <v>678600</v>
      </c>
      <c r="K154" s="65">
        <f t="shared" si="39"/>
        <v>22.62</v>
      </c>
    </row>
    <row r="155" spans="1:11" ht="27" customHeight="1" outlineLevel="7" x14ac:dyDescent="0.25">
      <c r="A155" s="47"/>
      <c r="B155" s="22" t="s">
        <v>174</v>
      </c>
      <c r="C155" s="102">
        <f t="shared" si="29"/>
        <v>30303.03</v>
      </c>
      <c r="D155" s="65">
        <v>30303.03</v>
      </c>
      <c r="E155" s="65">
        <f t="shared" ref="E155:J155" si="40">E156</f>
        <v>0</v>
      </c>
      <c r="F155" s="65">
        <f t="shared" si="37"/>
        <v>7524.16</v>
      </c>
      <c r="G155" s="65">
        <f t="shared" si="34"/>
        <v>24.829728248297283</v>
      </c>
      <c r="H155" s="65">
        <v>7524.16</v>
      </c>
      <c r="I155" s="65">
        <f t="shared" si="35"/>
        <v>24.829728248297283</v>
      </c>
      <c r="J155" s="65">
        <f t="shared" si="40"/>
        <v>0</v>
      </c>
      <c r="K155" s="65">
        <v>0</v>
      </c>
    </row>
    <row r="156" spans="1:11" ht="30" customHeight="1" outlineLevel="7" x14ac:dyDescent="0.25">
      <c r="A156" s="47"/>
      <c r="B156" s="27" t="s">
        <v>104</v>
      </c>
      <c r="C156" s="104">
        <f t="shared" si="29"/>
        <v>30303.03</v>
      </c>
      <c r="D156" s="83">
        <v>30303.03</v>
      </c>
      <c r="E156" s="83">
        <v>0</v>
      </c>
      <c r="F156" s="83">
        <f t="shared" si="37"/>
        <v>6854.55</v>
      </c>
      <c r="G156" s="83">
        <f t="shared" si="34"/>
        <v>22.620015226200156</v>
      </c>
      <c r="H156" s="83">
        <v>6854.55</v>
      </c>
      <c r="I156" s="83">
        <f t="shared" si="35"/>
        <v>22.620015226200156</v>
      </c>
      <c r="J156" s="83">
        <v>0</v>
      </c>
      <c r="K156" s="83">
        <v>0</v>
      </c>
    </row>
    <row r="157" spans="1:11" ht="28.5" customHeight="1" outlineLevel="7" x14ac:dyDescent="0.25">
      <c r="A157" s="47"/>
      <c r="B157" s="44" t="s">
        <v>105</v>
      </c>
      <c r="C157" s="103">
        <f>D157+E157</f>
        <v>45080</v>
      </c>
      <c r="D157" s="76">
        <f>D158</f>
        <v>45080</v>
      </c>
      <c r="E157" s="76">
        <f>E158</f>
        <v>0</v>
      </c>
      <c r="F157" s="76">
        <f>H157+J157</f>
        <v>45080</v>
      </c>
      <c r="G157" s="83">
        <f t="shared" si="34"/>
        <v>100</v>
      </c>
      <c r="H157" s="76">
        <f>H158</f>
        <v>45080</v>
      </c>
      <c r="I157" s="83">
        <f t="shared" si="35"/>
        <v>100</v>
      </c>
      <c r="J157" s="76">
        <f>J158</f>
        <v>0</v>
      </c>
      <c r="K157" s="83">
        <v>0</v>
      </c>
    </row>
    <row r="158" spans="1:11" ht="29.25" customHeight="1" outlineLevel="7" x14ac:dyDescent="0.25">
      <c r="A158" s="47"/>
      <c r="B158" s="43" t="s">
        <v>106</v>
      </c>
      <c r="C158" s="104">
        <f>D158+E158</f>
        <v>45080</v>
      </c>
      <c r="D158" s="89">
        <v>45080</v>
      </c>
      <c r="E158" s="89">
        <v>0</v>
      </c>
      <c r="F158" s="89">
        <f>H158+J158</f>
        <v>45080</v>
      </c>
      <c r="G158" s="83">
        <f t="shared" si="34"/>
        <v>100</v>
      </c>
      <c r="H158" s="89">
        <v>45080</v>
      </c>
      <c r="I158" s="83">
        <f t="shared" si="35"/>
        <v>100</v>
      </c>
      <c r="J158" s="89">
        <v>0</v>
      </c>
      <c r="K158" s="83">
        <v>0</v>
      </c>
    </row>
    <row r="159" spans="1:11" ht="27.75" customHeight="1" outlineLevel="7" x14ac:dyDescent="0.25">
      <c r="A159" s="47"/>
      <c r="B159" s="44" t="s">
        <v>107</v>
      </c>
      <c r="C159" s="103">
        <f>D159+E159</f>
        <v>32614888.079999998</v>
      </c>
      <c r="D159" s="76">
        <f>D160+D161</f>
        <v>326148.88</v>
      </c>
      <c r="E159" s="76">
        <f>E160+E161</f>
        <v>32288739.199999999</v>
      </c>
      <c r="F159" s="76">
        <f>H159+J159</f>
        <v>2749542.73</v>
      </c>
      <c r="G159" s="76">
        <f t="shared" si="34"/>
        <v>8.4303301095368965</v>
      </c>
      <c r="H159" s="76">
        <f>H160+H161</f>
        <v>4436.54</v>
      </c>
      <c r="I159" s="105">
        <f t="shared" si="35"/>
        <v>1.3602806178577096</v>
      </c>
      <c r="J159" s="76">
        <f>J160+J161</f>
        <v>2745106.19</v>
      </c>
      <c r="K159" s="83">
        <f>J159/E159*100</f>
        <v>8.5017447506900492</v>
      </c>
    </row>
    <row r="160" spans="1:11" ht="54.75" customHeight="1" outlineLevel="7" x14ac:dyDescent="0.25">
      <c r="A160" s="47"/>
      <c r="B160" s="43" t="s">
        <v>176</v>
      </c>
      <c r="C160" s="104">
        <f t="shared" si="29"/>
        <v>32340923.02</v>
      </c>
      <c r="D160" s="106">
        <v>52183.82</v>
      </c>
      <c r="E160" s="106">
        <v>32288739.199999999</v>
      </c>
      <c r="F160" s="87">
        <f t="shared" si="37"/>
        <v>2749542.73</v>
      </c>
      <c r="G160" s="76">
        <f t="shared" si="34"/>
        <v>8.5017447656013125</v>
      </c>
      <c r="H160" s="106">
        <v>4436.54</v>
      </c>
      <c r="I160" s="105">
        <f t="shared" si="35"/>
        <v>8.5017539919461615</v>
      </c>
      <c r="J160" s="106">
        <v>2745106.19</v>
      </c>
      <c r="K160" s="83">
        <f>J160/E160*100</f>
        <v>8.5017447506900492</v>
      </c>
    </row>
    <row r="161" spans="1:11" ht="41.25" customHeight="1" outlineLevel="7" x14ac:dyDescent="0.25">
      <c r="A161" s="48"/>
      <c r="B161" s="43" t="s">
        <v>175</v>
      </c>
      <c r="C161" s="102">
        <f t="shared" ref="C161:C208" si="41">D161+E161</f>
        <v>273965.06</v>
      </c>
      <c r="D161" s="89">
        <v>273965.06</v>
      </c>
      <c r="E161" s="89">
        <v>0</v>
      </c>
      <c r="F161" s="89">
        <f t="shared" si="37"/>
        <v>0</v>
      </c>
      <c r="G161" s="89">
        <f t="shared" si="34"/>
        <v>0</v>
      </c>
      <c r="H161" s="89">
        <v>0</v>
      </c>
      <c r="I161" s="113">
        <f t="shared" si="35"/>
        <v>0</v>
      </c>
      <c r="J161" s="89">
        <v>0</v>
      </c>
      <c r="K161" s="89">
        <v>0</v>
      </c>
    </row>
    <row r="162" spans="1:11" ht="27.75" customHeight="1" outlineLevel="7" x14ac:dyDescent="0.25">
      <c r="A162" s="46">
        <v>12</v>
      </c>
      <c r="B162" s="39" t="s">
        <v>56</v>
      </c>
      <c r="C162" s="107">
        <f t="shared" si="41"/>
        <v>2000000</v>
      </c>
      <c r="D162" s="93">
        <f>D163</f>
        <v>2000000</v>
      </c>
      <c r="E162" s="93">
        <f t="shared" ref="E162:J162" si="42">E163</f>
        <v>0</v>
      </c>
      <c r="F162" s="93">
        <f t="shared" si="37"/>
        <v>2000000</v>
      </c>
      <c r="G162" s="93">
        <f t="shared" si="34"/>
        <v>100</v>
      </c>
      <c r="H162" s="93">
        <f t="shared" si="42"/>
        <v>2000000</v>
      </c>
      <c r="I162" s="93">
        <f t="shared" si="35"/>
        <v>100</v>
      </c>
      <c r="J162" s="93">
        <f t="shared" si="42"/>
        <v>0</v>
      </c>
      <c r="K162" s="99">
        <v>0</v>
      </c>
    </row>
    <row r="163" spans="1:11" ht="24" customHeight="1" outlineLevel="7" x14ac:dyDescent="0.25">
      <c r="A163" s="47"/>
      <c r="B163" s="17" t="s">
        <v>57</v>
      </c>
      <c r="C163" s="108">
        <f t="shared" si="41"/>
        <v>2000000</v>
      </c>
      <c r="D163" s="63">
        <f>D164</f>
        <v>2000000</v>
      </c>
      <c r="E163" s="63">
        <f t="shared" ref="E163" si="43">E164</f>
        <v>0</v>
      </c>
      <c r="F163" s="63">
        <f t="shared" si="37"/>
        <v>2000000</v>
      </c>
      <c r="G163" s="63">
        <f t="shared" si="34"/>
        <v>100</v>
      </c>
      <c r="H163" s="63">
        <f t="shared" ref="H163:J163" si="44">H164</f>
        <v>2000000</v>
      </c>
      <c r="I163" s="63">
        <f t="shared" si="35"/>
        <v>100</v>
      </c>
      <c r="J163" s="63">
        <f t="shared" si="44"/>
        <v>0</v>
      </c>
      <c r="K163" s="63">
        <v>0</v>
      </c>
    </row>
    <row r="164" spans="1:11" ht="21" customHeight="1" outlineLevel="7" x14ac:dyDescent="0.25">
      <c r="A164" s="48"/>
      <c r="B164" s="22" t="s">
        <v>58</v>
      </c>
      <c r="C164" s="102">
        <f t="shared" si="41"/>
        <v>2000000</v>
      </c>
      <c r="D164" s="65">
        <v>2000000</v>
      </c>
      <c r="E164" s="65">
        <v>0</v>
      </c>
      <c r="F164" s="65">
        <f t="shared" si="37"/>
        <v>2000000</v>
      </c>
      <c r="G164" s="65">
        <f t="shared" si="34"/>
        <v>100</v>
      </c>
      <c r="H164" s="65">
        <v>2000000</v>
      </c>
      <c r="I164" s="65">
        <f t="shared" si="35"/>
        <v>100</v>
      </c>
      <c r="J164" s="65">
        <v>0</v>
      </c>
      <c r="K164" s="65">
        <v>0</v>
      </c>
    </row>
    <row r="165" spans="1:11" ht="28.5" customHeight="1" outlineLevel="7" x14ac:dyDescent="0.25">
      <c r="A165" s="46"/>
      <c r="B165" s="36" t="s">
        <v>59</v>
      </c>
      <c r="C165" s="107">
        <f t="shared" si="41"/>
        <v>3819061.07</v>
      </c>
      <c r="D165" s="61">
        <f>D166+D171+D173</f>
        <v>2356130.4699999997</v>
      </c>
      <c r="E165" s="61">
        <f>E166+E171+E173</f>
        <v>1462930.6</v>
      </c>
      <c r="F165" s="61">
        <f t="shared" si="37"/>
        <v>1004514.53</v>
      </c>
      <c r="G165" s="61">
        <f t="shared" si="34"/>
        <v>26.302656898859176</v>
      </c>
      <c r="H165" s="61">
        <f>H166+H171+H173</f>
        <v>525878.32999999996</v>
      </c>
      <c r="I165" s="61">
        <f t="shared" si="35"/>
        <v>22.319575961343091</v>
      </c>
      <c r="J165" s="61">
        <f>J166+J171+J173</f>
        <v>478636.2</v>
      </c>
      <c r="K165" s="61">
        <f t="shared" si="39"/>
        <v>32.717628573768295</v>
      </c>
    </row>
    <row r="166" spans="1:11" ht="27.75" customHeight="1" outlineLevel="7" x14ac:dyDescent="0.25">
      <c r="A166" s="47"/>
      <c r="B166" s="15" t="s">
        <v>60</v>
      </c>
      <c r="C166" s="108">
        <f t="shared" si="41"/>
        <v>2572871.94</v>
      </c>
      <c r="D166" s="63">
        <f>D167+D168+D169+D170</f>
        <v>1109941.3399999999</v>
      </c>
      <c r="E166" s="63">
        <f t="shared" ref="E166" si="45">E167+E168+E169+E170</f>
        <v>1462930.6</v>
      </c>
      <c r="F166" s="63">
        <f t="shared" si="37"/>
        <v>693680.8</v>
      </c>
      <c r="G166" s="63">
        <f t="shared" si="34"/>
        <v>26.961341884742236</v>
      </c>
      <c r="H166" s="63">
        <f>H167+H168+H169+H170</f>
        <v>215044.6</v>
      </c>
      <c r="I166" s="63">
        <f t="shared" si="35"/>
        <v>19.374411263932203</v>
      </c>
      <c r="J166" s="63">
        <f>J167+J168+J169+J170</f>
        <v>478636.2</v>
      </c>
      <c r="K166" s="63">
        <f t="shared" si="39"/>
        <v>32.717628573768295</v>
      </c>
    </row>
    <row r="167" spans="1:11" ht="17.25" customHeight="1" outlineLevel="7" x14ac:dyDescent="0.25">
      <c r="A167" s="47"/>
      <c r="B167" s="16" t="s">
        <v>61</v>
      </c>
      <c r="C167" s="102">
        <f t="shared" si="41"/>
        <v>1019641.34</v>
      </c>
      <c r="D167" s="65">
        <v>1019641.34</v>
      </c>
      <c r="E167" s="65">
        <v>0</v>
      </c>
      <c r="F167" s="65">
        <f t="shared" si="37"/>
        <v>137756.44</v>
      </c>
      <c r="G167" s="65">
        <f t="shared" si="34"/>
        <v>13.510283920030156</v>
      </c>
      <c r="H167" s="65">
        <v>137756.44</v>
      </c>
      <c r="I167" s="65">
        <f t="shared" si="35"/>
        <v>13.510283920030156</v>
      </c>
      <c r="J167" s="65">
        <v>0</v>
      </c>
      <c r="K167" s="65">
        <v>0</v>
      </c>
    </row>
    <row r="168" spans="1:11" ht="25.5" outlineLevel="7" x14ac:dyDescent="0.25">
      <c r="A168" s="47"/>
      <c r="B168" s="16" t="s">
        <v>62</v>
      </c>
      <c r="C168" s="102">
        <f t="shared" si="41"/>
        <v>90300</v>
      </c>
      <c r="D168" s="65">
        <v>90300</v>
      </c>
      <c r="E168" s="65">
        <v>0</v>
      </c>
      <c r="F168" s="65">
        <f t="shared" si="37"/>
        <v>77288.160000000003</v>
      </c>
      <c r="G168" s="65">
        <f t="shared" si="34"/>
        <v>85.590431893687708</v>
      </c>
      <c r="H168" s="65">
        <v>77288.160000000003</v>
      </c>
      <c r="I168" s="65">
        <f t="shared" si="35"/>
        <v>85.590431893687708</v>
      </c>
      <c r="J168" s="65">
        <v>0</v>
      </c>
      <c r="K168" s="65">
        <v>0</v>
      </c>
    </row>
    <row r="169" spans="1:11" ht="17.25" customHeight="1" outlineLevel="7" x14ac:dyDescent="0.25">
      <c r="A169" s="47"/>
      <c r="B169" s="16" t="s">
        <v>63</v>
      </c>
      <c r="C169" s="102">
        <f t="shared" si="41"/>
        <v>0</v>
      </c>
      <c r="D169" s="65">
        <v>0</v>
      </c>
      <c r="E169" s="65">
        <v>0</v>
      </c>
      <c r="F169" s="65">
        <f t="shared" si="37"/>
        <v>0</v>
      </c>
      <c r="G169" s="65">
        <v>0</v>
      </c>
      <c r="H169" s="65">
        <v>0</v>
      </c>
      <c r="I169" s="65">
        <v>0</v>
      </c>
      <c r="J169" s="65">
        <v>0</v>
      </c>
      <c r="K169" s="65">
        <v>0</v>
      </c>
    </row>
    <row r="170" spans="1:11" ht="60" customHeight="1" outlineLevel="7" x14ac:dyDescent="0.25">
      <c r="A170" s="47"/>
      <c r="B170" s="16" t="s">
        <v>190</v>
      </c>
      <c r="C170" s="102">
        <f t="shared" si="41"/>
        <v>1462930.6</v>
      </c>
      <c r="D170" s="65">
        <v>0</v>
      </c>
      <c r="E170" s="65">
        <v>1462930.6</v>
      </c>
      <c r="F170" s="65">
        <f t="shared" si="37"/>
        <v>478636.2</v>
      </c>
      <c r="G170" s="65">
        <f t="shared" si="34"/>
        <v>32.717628573768295</v>
      </c>
      <c r="H170" s="65">
        <v>0</v>
      </c>
      <c r="I170" s="65">
        <v>0</v>
      </c>
      <c r="J170" s="65">
        <v>478636.2</v>
      </c>
      <c r="K170" s="65">
        <f t="shared" si="39"/>
        <v>32.717628573768295</v>
      </c>
    </row>
    <row r="171" spans="1:11" ht="25.5" outlineLevel="1" x14ac:dyDescent="0.25">
      <c r="A171" s="47"/>
      <c r="B171" s="15" t="s">
        <v>64</v>
      </c>
      <c r="C171" s="108">
        <f t="shared" si="41"/>
        <v>1025934.34</v>
      </c>
      <c r="D171" s="63">
        <f>D172</f>
        <v>1025934.34</v>
      </c>
      <c r="E171" s="63">
        <f t="shared" ref="E171" si="46">E172</f>
        <v>0</v>
      </c>
      <c r="F171" s="63">
        <f t="shared" si="37"/>
        <v>310833.73</v>
      </c>
      <c r="G171" s="63">
        <f t="shared" si="34"/>
        <v>30.297624115009153</v>
      </c>
      <c r="H171" s="63">
        <f>H172</f>
        <v>310833.73</v>
      </c>
      <c r="I171" s="63">
        <f t="shared" si="35"/>
        <v>30.297624115009153</v>
      </c>
      <c r="J171" s="63">
        <f>J172</f>
        <v>0</v>
      </c>
      <c r="K171" s="63">
        <v>0</v>
      </c>
    </row>
    <row r="172" spans="1:11" ht="15.75" customHeight="1" outlineLevel="2" x14ac:dyDescent="0.25">
      <c r="A172" s="47"/>
      <c r="B172" s="16" t="s">
        <v>65</v>
      </c>
      <c r="C172" s="102">
        <f t="shared" si="41"/>
        <v>1025934.34</v>
      </c>
      <c r="D172" s="65">
        <v>1025934.34</v>
      </c>
      <c r="E172" s="65">
        <v>0</v>
      </c>
      <c r="F172" s="65">
        <f t="shared" si="37"/>
        <v>310833.73</v>
      </c>
      <c r="G172" s="65">
        <f t="shared" si="34"/>
        <v>30.297624115009153</v>
      </c>
      <c r="H172" s="65">
        <v>310833.73</v>
      </c>
      <c r="I172" s="65">
        <f t="shared" si="35"/>
        <v>30.297624115009153</v>
      </c>
      <c r="J172" s="65">
        <v>0</v>
      </c>
      <c r="K172" s="65">
        <v>0</v>
      </c>
    </row>
    <row r="173" spans="1:11" ht="27.75" customHeight="1" outlineLevel="2" x14ac:dyDescent="0.25">
      <c r="A173" s="47"/>
      <c r="B173" s="15" t="s">
        <v>191</v>
      </c>
      <c r="C173" s="108">
        <f t="shared" si="41"/>
        <v>220254.79</v>
      </c>
      <c r="D173" s="63">
        <f>D174</f>
        <v>220254.79</v>
      </c>
      <c r="E173" s="63">
        <f>E174</f>
        <v>0</v>
      </c>
      <c r="F173" s="63">
        <f t="shared" si="37"/>
        <v>0</v>
      </c>
      <c r="G173" s="63">
        <f t="shared" si="34"/>
        <v>0</v>
      </c>
      <c r="H173" s="63">
        <f>H174</f>
        <v>0</v>
      </c>
      <c r="I173" s="63">
        <f t="shared" si="35"/>
        <v>0</v>
      </c>
      <c r="J173" s="63">
        <f>J174</f>
        <v>0</v>
      </c>
      <c r="K173" s="63">
        <v>0</v>
      </c>
    </row>
    <row r="174" spans="1:11" ht="27" customHeight="1" outlineLevel="2" x14ac:dyDescent="0.25">
      <c r="A174" s="48"/>
      <c r="B174" s="16" t="s">
        <v>192</v>
      </c>
      <c r="C174" s="102">
        <f t="shared" si="41"/>
        <v>220254.79</v>
      </c>
      <c r="D174" s="65">
        <v>220254.79</v>
      </c>
      <c r="E174" s="65">
        <v>0</v>
      </c>
      <c r="F174" s="65">
        <f t="shared" si="37"/>
        <v>0</v>
      </c>
      <c r="G174" s="65">
        <f t="shared" si="34"/>
        <v>0</v>
      </c>
      <c r="H174" s="65">
        <v>0</v>
      </c>
      <c r="I174" s="65">
        <f t="shared" si="35"/>
        <v>0</v>
      </c>
      <c r="J174" s="65">
        <v>0</v>
      </c>
      <c r="K174" s="65">
        <v>0</v>
      </c>
    </row>
    <row r="175" spans="1:11" ht="35.450000000000003" customHeight="1" outlineLevel="3" x14ac:dyDescent="0.25">
      <c r="A175" s="46">
        <v>13</v>
      </c>
      <c r="B175" s="36" t="s">
        <v>1</v>
      </c>
      <c r="C175" s="107">
        <f t="shared" si="41"/>
        <v>465608.46</v>
      </c>
      <c r="D175" s="61">
        <f>D176</f>
        <v>4656.08</v>
      </c>
      <c r="E175" s="61">
        <f t="shared" ref="E175:J175" si="47">E176</f>
        <v>460952.38</v>
      </c>
      <c r="F175" s="61">
        <f t="shared" si="37"/>
        <v>465608.46</v>
      </c>
      <c r="G175" s="61">
        <f t="shared" si="34"/>
        <v>100</v>
      </c>
      <c r="H175" s="61">
        <f t="shared" si="47"/>
        <v>4656.08</v>
      </c>
      <c r="I175" s="61">
        <f t="shared" si="35"/>
        <v>100</v>
      </c>
      <c r="J175" s="61">
        <f t="shared" si="47"/>
        <v>460952.38</v>
      </c>
      <c r="K175" s="61">
        <f t="shared" si="39"/>
        <v>100</v>
      </c>
    </row>
    <row r="176" spans="1:11" ht="53.25" customHeight="1" outlineLevel="4" x14ac:dyDescent="0.25">
      <c r="A176" s="47"/>
      <c r="B176" s="15" t="s">
        <v>66</v>
      </c>
      <c r="C176" s="108">
        <f t="shared" si="41"/>
        <v>465608.46</v>
      </c>
      <c r="D176" s="63">
        <f>D177</f>
        <v>4656.08</v>
      </c>
      <c r="E176" s="63">
        <f t="shared" ref="E176" si="48">E177</f>
        <v>460952.38</v>
      </c>
      <c r="F176" s="63">
        <f t="shared" si="37"/>
        <v>465608.46</v>
      </c>
      <c r="G176" s="63">
        <f t="shared" si="34"/>
        <v>100</v>
      </c>
      <c r="H176" s="63">
        <f t="shared" ref="H176:J176" si="49">H177</f>
        <v>4656.08</v>
      </c>
      <c r="I176" s="63">
        <f t="shared" si="35"/>
        <v>100</v>
      </c>
      <c r="J176" s="63">
        <f t="shared" si="49"/>
        <v>460952.38</v>
      </c>
      <c r="K176" s="63">
        <f t="shared" si="39"/>
        <v>100</v>
      </c>
    </row>
    <row r="177" spans="1:11" ht="51" customHeight="1" outlineLevel="5" x14ac:dyDescent="0.25">
      <c r="A177" s="48"/>
      <c r="B177" s="16" t="s">
        <v>67</v>
      </c>
      <c r="C177" s="102">
        <f t="shared" si="41"/>
        <v>465608.46</v>
      </c>
      <c r="D177" s="65">
        <v>4656.08</v>
      </c>
      <c r="E177" s="65">
        <v>460952.38</v>
      </c>
      <c r="F177" s="65">
        <f t="shared" si="37"/>
        <v>465608.46</v>
      </c>
      <c r="G177" s="65">
        <f t="shared" si="34"/>
        <v>100</v>
      </c>
      <c r="H177" s="65">
        <v>4656.08</v>
      </c>
      <c r="I177" s="65">
        <f t="shared" si="35"/>
        <v>100</v>
      </c>
      <c r="J177" s="65">
        <v>460952.38</v>
      </c>
      <c r="K177" s="65">
        <f t="shared" si="39"/>
        <v>100</v>
      </c>
    </row>
    <row r="178" spans="1:11" ht="36" customHeight="1" outlineLevel="6" x14ac:dyDescent="0.25">
      <c r="A178" s="46">
        <v>14</v>
      </c>
      <c r="B178" s="36" t="s">
        <v>205</v>
      </c>
      <c r="C178" s="107">
        <f t="shared" si="41"/>
        <v>4369550</v>
      </c>
      <c r="D178" s="61">
        <f>D179+D190+D188</f>
        <v>1953554</v>
      </c>
      <c r="E178" s="61">
        <f>E179+E190+E188</f>
        <v>2415996</v>
      </c>
      <c r="F178" s="61">
        <f t="shared" si="37"/>
        <v>1398483.73</v>
      </c>
      <c r="G178" s="61">
        <f t="shared" si="34"/>
        <v>32.005211749493654</v>
      </c>
      <c r="H178" s="61">
        <f>H179+H190+H188</f>
        <v>1059560.2</v>
      </c>
      <c r="I178" s="61">
        <f t="shared" si="35"/>
        <v>54.237569066429693</v>
      </c>
      <c r="J178" s="61">
        <f>J179+J190+J188</f>
        <v>338923.53</v>
      </c>
      <c r="K178" s="61">
        <v>0</v>
      </c>
    </row>
    <row r="179" spans="1:11" ht="27" customHeight="1" outlineLevel="3" x14ac:dyDescent="0.25">
      <c r="A179" s="47"/>
      <c r="B179" s="28" t="s">
        <v>109</v>
      </c>
      <c r="C179" s="108">
        <f t="shared" si="41"/>
        <v>1032690</v>
      </c>
      <c r="D179" s="63">
        <f>D180+D181+D182+D183+D184+D185+D186+D187</f>
        <v>1032690</v>
      </c>
      <c r="E179" s="63">
        <f>E180+E181+E182+E183+E184+E185+E186+E187</f>
        <v>0</v>
      </c>
      <c r="F179" s="63">
        <f t="shared" si="37"/>
        <v>209680</v>
      </c>
      <c r="G179" s="63">
        <f t="shared" si="34"/>
        <v>20.304253938742509</v>
      </c>
      <c r="H179" s="63">
        <f>H180+H181+H182+H183+H184+H185+H186+H187</f>
        <v>209680</v>
      </c>
      <c r="I179" s="63">
        <f t="shared" si="35"/>
        <v>20.304253938742509</v>
      </c>
      <c r="J179" s="63">
        <f>J180+J181+J182+J183+J184+J185+J186+J187</f>
        <v>0</v>
      </c>
      <c r="K179" s="63">
        <v>0</v>
      </c>
    </row>
    <row r="180" spans="1:11" ht="55.5" customHeight="1" outlineLevel="3" x14ac:dyDescent="0.25">
      <c r="A180" s="47"/>
      <c r="B180" s="43" t="s">
        <v>108</v>
      </c>
      <c r="C180" s="102">
        <f t="shared" si="41"/>
        <v>420000</v>
      </c>
      <c r="D180" s="83">
        <v>420000</v>
      </c>
      <c r="E180" s="83">
        <v>0</v>
      </c>
      <c r="F180" s="65">
        <f t="shared" si="37"/>
        <v>197200</v>
      </c>
      <c r="G180" s="83">
        <f t="shared" si="34"/>
        <v>46.952380952380949</v>
      </c>
      <c r="H180" s="83">
        <v>197200</v>
      </c>
      <c r="I180" s="83">
        <f t="shared" si="35"/>
        <v>46.952380952380949</v>
      </c>
      <c r="J180" s="83">
        <v>0</v>
      </c>
      <c r="K180" s="65">
        <v>0</v>
      </c>
    </row>
    <row r="181" spans="1:11" ht="24.75" customHeight="1" outlineLevel="3" x14ac:dyDescent="0.25">
      <c r="A181" s="47"/>
      <c r="B181" s="43" t="s">
        <v>110</v>
      </c>
      <c r="C181" s="102">
        <f t="shared" si="41"/>
        <v>68690</v>
      </c>
      <c r="D181" s="89">
        <v>68690</v>
      </c>
      <c r="E181" s="89">
        <v>0</v>
      </c>
      <c r="F181" s="65">
        <f t="shared" si="37"/>
        <v>0</v>
      </c>
      <c r="G181" s="83">
        <f t="shared" si="34"/>
        <v>0</v>
      </c>
      <c r="H181" s="89">
        <v>0</v>
      </c>
      <c r="I181" s="83">
        <f t="shared" si="35"/>
        <v>0</v>
      </c>
      <c r="J181" s="89">
        <v>0</v>
      </c>
      <c r="K181" s="65">
        <v>0</v>
      </c>
    </row>
    <row r="182" spans="1:11" ht="21" customHeight="1" outlineLevel="3" x14ac:dyDescent="0.25">
      <c r="A182" s="47"/>
      <c r="B182" s="43" t="s">
        <v>111</v>
      </c>
      <c r="C182" s="102">
        <f t="shared" si="41"/>
        <v>34000</v>
      </c>
      <c r="D182" s="89">
        <v>34000</v>
      </c>
      <c r="E182" s="89">
        <v>0</v>
      </c>
      <c r="F182" s="65">
        <f t="shared" si="37"/>
        <v>0</v>
      </c>
      <c r="G182" s="83">
        <f t="shared" si="34"/>
        <v>0</v>
      </c>
      <c r="H182" s="89">
        <v>0</v>
      </c>
      <c r="I182" s="83">
        <f t="shared" si="35"/>
        <v>0</v>
      </c>
      <c r="J182" s="89">
        <v>0</v>
      </c>
      <c r="K182" s="65">
        <v>0</v>
      </c>
    </row>
    <row r="183" spans="1:11" ht="27.75" customHeight="1" outlineLevel="3" x14ac:dyDescent="0.25">
      <c r="A183" s="47"/>
      <c r="B183" s="43" t="s">
        <v>193</v>
      </c>
      <c r="C183" s="102">
        <f t="shared" si="41"/>
        <v>280000</v>
      </c>
      <c r="D183" s="89">
        <v>280000</v>
      </c>
      <c r="E183" s="89">
        <v>0</v>
      </c>
      <c r="F183" s="65">
        <f t="shared" si="37"/>
        <v>0</v>
      </c>
      <c r="G183" s="83">
        <f t="shared" si="34"/>
        <v>0</v>
      </c>
      <c r="H183" s="89">
        <v>0</v>
      </c>
      <c r="I183" s="83">
        <f t="shared" si="35"/>
        <v>0</v>
      </c>
      <c r="J183" s="89">
        <v>0</v>
      </c>
      <c r="K183" s="65">
        <v>0</v>
      </c>
    </row>
    <row r="184" spans="1:11" ht="19.5" customHeight="1" outlineLevel="3" x14ac:dyDescent="0.25">
      <c r="A184" s="47"/>
      <c r="B184" s="43" t="s">
        <v>112</v>
      </c>
      <c r="C184" s="102">
        <f t="shared" si="41"/>
        <v>100000</v>
      </c>
      <c r="D184" s="89">
        <v>100000</v>
      </c>
      <c r="E184" s="89">
        <v>0</v>
      </c>
      <c r="F184" s="65">
        <f t="shared" si="37"/>
        <v>0</v>
      </c>
      <c r="G184" s="83">
        <f t="shared" si="34"/>
        <v>0</v>
      </c>
      <c r="H184" s="89">
        <v>0</v>
      </c>
      <c r="I184" s="83">
        <f t="shared" si="35"/>
        <v>0</v>
      </c>
      <c r="J184" s="89">
        <v>0</v>
      </c>
      <c r="K184" s="65">
        <v>0</v>
      </c>
    </row>
    <row r="185" spans="1:11" ht="27.75" customHeight="1" outlineLevel="3" x14ac:dyDescent="0.25">
      <c r="A185" s="47"/>
      <c r="B185" s="43" t="s">
        <v>194</v>
      </c>
      <c r="C185" s="102">
        <f t="shared" si="41"/>
        <v>20000</v>
      </c>
      <c r="D185" s="89">
        <v>20000</v>
      </c>
      <c r="E185" s="89">
        <v>0</v>
      </c>
      <c r="F185" s="65">
        <f t="shared" si="37"/>
        <v>0</v>
      </c>
      <c r="G185" s="83">
        <f t="shared" si="34"/>
        <v>0</v>
      </c>
      <c r="H185" s="89">
        <v>0</v>
      </c>
      <c r="I185" s="83">
        <f t="shared" si="35"/>
        <v>0</v>
      </c>
      <c r="J185" s="89">
        <v>0</v>
      </c>
      <c r="K185" s="65">
        <v>0</v>
      </c>
    </row>
    <row r="186" spans="1:11" ht="19.5" customHeight="1" outlineLevel="3" x14ac:dyDescent="0.25">
      <c r="A186" s="47"/>
      <c r="B186" s="43" t="s">
        <v>195</v>
      </c>
      <c r="C186" s="102">
        <f t="shared" si="41"/>
        <v>35000</v>
      </c>
      <c r="D186" s="89">
        <v>35000</v>
      </c>
      <c r="E186" s="89">
        <v>0</v>
      </c>
      <c r="F186" s="65">
        <f t="shared" si="37"/>
        <v>0</v>
      </c>
      <c r="G186" s="83">
        <f t="shared" si="34"/>
        <v>0</v>
      </c>
      <c r="H186" s="89">
        <v>0</v>
      </c>
      <c r="I186" s="83">
        <f t="shared" si="35"/>
        <v>0</v>
      </c>
      <c r="J186" s="89">
        <v>0</v>
      </c>
      <c r="K186" s="65">
        <v>0</v>
      </c>
    </row>
    <row r="187" spans="1:11" ht="26.25" customHeight="1" outlineLevel="3" x14ac:dyDescent="0.25">
      <c r="A187" s="47"/>
      <c r="B187" s="43" t="s">
        <v>196</v>
      </c>
      <c r="C187" s="102">
        <f t="shared" si="41"/>
        <v>75000</v>
      </c>
      <c r="D187" s="89">
        <v>75000</v>
      </c>
      <c r="E187" s="89">
        <v>0</v>
      </c>
      <c r="F187" s="65">
        <f t="shared" si="37"/>
        <v>12480</v>
      </c>
      <c r="G187" s="83">
        <f t="shared" si="34"/>
        <v>16.64</v>
      </c>
      <c r="H187" s="89">
        <v>12480</v>
      </c>
      <c r="I187" s="83">
        <f t="shared" si="35"/>
        <v>16.64</v>
      </c>
      <c r="J187" s="89">
        <v>0</v>
      </c>
      <c r="K187" s="65">
        <v>0</v>
      </c>
    </row>
    <row r="188" spans="1:11" ht="23.25" customHeight="1" outlineLevel="3" x14ac:dyDescent="0.25">
      <c r="A188" s="47"/>
      <c r="B188" s="44" t="s">
        <v>197</v>
      </c>
      <c r="C188" s="108">
        <f t="shared" si="41"/>
        <v>50000</v>
      </c>
      <c r="D188" s="76">
        <f>D189</f>
        <v>50000</v>
      </c>
      <c r="E188" s="76">
        <f>E189</f>
        <v>0</v>
      </c>
      <c r="F188" s="63">
        <f t="shared" si="37"/>
        <v>0</v>
      </c>
      <c r="G188" s="109">
        <f t="shared" si="34"/>
        <v>0</v>
      </c>
      <c r="H188" s="76">
        <f>H189</f>
        <v>0</v>
      </c>
      <c r="I188" s="109">
        <f t="shared" si="35"/>
        <v>0</v>
      </c>
      <c r="J188" s="76">
        <f>J189</f>
        <v>0</v>
      </c>
      <c r="K188" s="63">
        <v>0</v>
      </c>
    </row>
    <row r="189" spans="1:11" ht="26.25" customHeight="1" outlineLevel="3" x14ac:dyDescent="0.25">
      <c r="A189" s="47"/>
      <c r="B189" s="43" t="s">
        <v>200</v>
      </c>
      <c r="C189" s="102">
        <f t="shared" si="41"/>
        <v>50000</v>
      </c>
      <c r="D189" s="89">
        <v>50000</v>
      </c>
      <c r="E189" s="89">
        <v>0</v>
      </c>
      <c r="F189" s="65">
        <f t="shared" si="37"/>
        <v>0</v>
      </c>
      <c r="G189" s="83">
        <f t="shared" si="34"/>
        <v>0</v>
      </c>
      <c r="H189" s="89">
        <v>0</v>
      </c>
      <c r="I189" s="83">
        <f t="shared" si="35"/>
        <v>0</v>
      </c>
      <c r="J189" s="89">
        <v>0</v>
      </c>
      <c r="K189" s="65">
        <v>0</v>
      </c>
    </row>
    <row r="190" spans="1:11" ht="27.75" customHeight="1" outlineLevel="3" x14ac:dyDescent="0.25">
      <c r="A190" s="47"/>
      <c r="B190" s="44" t="s">
        <v>113</v>
      </c>
      <c r="C190" s="108">
        <f>D190+E190</f>
        <v>3286860</v>
      </c>
      <c r="D190" s="76">
        <f>D191+D192+D193+D194+D195</f>
        <v>870864</v>
      </c>
      <c r="E190" s="76">
        <f>E191+E192+E193+E194+E195</f>
        <v>2415996</v>
      </c>
      <c r="F190" s="76">
        <f>H190+J190</f>
        <v>1188803.73</v>
      </c>
      <c r="G190" s="83">
        <f t="shared" si="34"/>
        <v>36.168371333126444</v>
      </c>
      <c r="H190" s="76">
        <f>H191+H192+H193+H194+H195</f>
        <v>849880.2</v>
      </c>
      <c r="I190" s="83">
        <f t="shared" si="35"/>
        <v>97.590461886126874</v>
      </c>
      <c r="J190" s="76">
        <f>J191+J192+J193+J194+J195</f>
        <v>338923.53</v>
      </c>
      <c r="K190" s="63">
        <f t="shared" ref="K190:K193" si="50">J190/E190*100</f>
        <v>14.028315030322899</v>
      </c>
    </row>
    <row r="191" spans="1:11" ht="18.75" customHeight="1" outlineLevel="3" x14ac:dyDescent="0.25">
      <c r="A191" s="47"/>
      <c r="B191" s="43" t="s">
        <v>198</v>
      </c>
      <c r="C191" s="102">
        <f t="shared" ref="C191:C195" si="51">D191+E191</f>
        <v>846460</v>
      </c>
      <c r="D191" s="89">
        <v>846460</v>
      </c>
      <c r="E191" s="89">
        <v>0</v>
      </c>
      <c r="F191" s="89">
        <f t="shared" ref="F191:F195" si="52">H191+J191</f>
        <v>846456.73</v>
      </c>
      <c r="G191" s="83">
        <f t="shared" si="34"/>
        <v>99.999613685230244</v>
      </c>
      <c r="H191" s="89">
        <v>846456.73</v>
      </c>
      <c r="I191" s="83">
        <f t="shared" si="35"/>
        <v>99.999613685230244</v>
      </c>
      <c r="J191" s="89">
        <v>0</v>
      </c>
      <c r="K191" s="63">
        <v>0</v>
      </c>
    </row>
    <row r="192" spans="1:11" ht="39.75" customHeight="1" outlineLevel="3" x14ac:dyDescent="0.25">
      <c r="A192" s="47"/>
      <c r="B192" s="43" t="s">
        <v>114</v>
      </c>
      <c r="C192" s="102">
        <f t="shared" si="51"/>
        <v>1980000</v>
      </c>
      <c r="D192" s="89">
        <v>0</v>
      </c>
      <c r="E192" s="89">
        <v>1980000</v>
      </c>
      <c r="F192" s="76">
        <f t="shared" si="52"/>
        <v>0</v>
      </c>
      <c r="G192" s="83">
        <f t="shared" si="34"/>
        <v>0</v>
      </c>
      <c r="H192" s="89">
        <v>0</v>
      </c>
      <c r="I192" s="83">
        <v>0</v>
      </c>
      <c r="J192" s="89">
        <v>0</v>
      </c>
      <c r="K192" s="63">
        <f t="shared" si="50"/>
        <v>0</v>
      </c>
    </row>
    <row r="193" spans="1:11" ht="43.5" customHeight="1" outlineLevel="3" x14ac:dyDescent="0.25">
      <c r="A193" s="47"/>
      <c r="B193" s="43" t="s">
        <v>115</v>
      </c>
      <c r="C193" s="102">
        <f t="shared" si="51"/>
        <v>435996</v>
      </c>
      <c r="D193" s="89">
        <v>0</v>
      </c>
      <c r="E193" s="89">
        <v>435996</v>
      </c>
      <c r="F193" s="89">
        <f t="shared" si="52"/>
        <v>338923.53</v>
      </c>
      <c r="G193" s="83">
        <f t="shared" si="34"/>
        <v>77.735467756584924</v>
      </c>
      <c r="H193" s="89">
        <v>0</v>
      </c>
      <c r="I193" s="83">
        <v>0</v>
      </c>
      <c r="J193" s="89">
        <v>338923.53</v>
      </c>
      <c r="K193" s="65">
        <f t="shared" si="50"/>
        <v>77.735467756584924</v>
      </c>
    </row>
    <row r="194" spans="1:11" ht="18.75" customHeight="1" outlineLevel="3" x14ac:dyDescent="0.25">
      <c r="A194" s="47"/>
      <c r="B194" s="43" t="s">
        <v>116</v>
      </c>
      <c r="C194" s="102">
        <f t="shared" si="51"/>
        <v>20000</v>
      </c>
      <c r="D194" s="89">
        <v>20000</v>
      </c>
      <c r="E194" s="89">
        <v>0</v>
      </c>
      <c r="F194" s="76">
        <f t="shared" si="52"/>
        <v>0</v>
      </c>
      <c r="G194" s="83">
        <f t="shared" si="34"/>
        <v>0</v>
      </c>
      <c r="H194" s="89">
        <v>0</v>
      </c>
      <c r="I194" s="83">
        <f t="shared" si="35"/>
        <v>0</v>
      </c>
      <c r="J194" s="89">
        <v>0</v>
      </c>
      <c r="K194" s="63">
        <v>0</v>
      </c>
    </row>
    <row r="195" spans="1:11" ht="27.75" customHeight="1" outlineLevel="3" x14ac:dyDescent="0.25">
      <c r="A195" s="48"/>
      <c r="B195" s="43" t="s">
        <v>199</v>
      </c>
      <c r="C195" s="102">
        <f t="shared" si="51"/>
        <v>4404</v>
      </c>
      <c r="D195" s="89">
        <v>4404</v>
      </c>
      <c r="E195" s="89">
        <v>0</v>
      </c>
      <c r="F195" s="76">
        <f t="shared" si="52"/>
        <v>3423.47</v>
      </c>
      <c r="G195" s="83">
        <f t="shared" si="34"/>
        <v>77.735467756584924</v>
      </c>
      <c r="H195" s="89">
        <v>3423.47</v>
      </c>
      <c r="I195" s="83">
        <f t="shared" si="35"/>
        <v>77.735467756584924</v>
      </c>
      <c r="J195" s="89">
        <v>0</v>
      </c>
      <c r="K195" s="63">
        <v>0</v>
      </c>
    </row>
    <row r="196" spans="1:11" ht="30" customHeight="1" outlineLevel="3" x14ac:dyDescent="0.25">
      <c r="A196" s="46">
        <v>15</v>
      </c>
      <c r="B196" s="45" t="s">
        <v>201</v>
      </c>
      <c r="C196" s="107">
        <f>D196+E196</f>
        <v>600000</v>
      </c>
      <c r="D196" s="99">
        <f>D197</f>
        <v>600000</v>
      </c>
      <c r="E196" s="99">
        <f>E197</f>
        <v>0</v>
      </c>
      <c r="F196" s="110">
        <f>H196+J196</f>
        <v>0</v>
      </c>
      <c r="G196" s="111">
        <f t="shared" si="34"/>
        <v>0</v>
      </c>
      <c r="H196" s="99">
        <f>H197</f>
        <v>0</v>
      </c>
      <c r="I196" s="111">
        <f t="shared" si="35"/>
        <v>0</v>
      </c>
      <c r="J196" s="99">
        <f>J197</f>
        <v>0</v>
      </c>
      <c r="K196" s="61">
        <v>0</v>
      </c>
    </row>
    <row r="197" spans="1:11" ht="39.75" customHeight="1" outlineLevel="3" x14ac:dyDescent="0.25">
      <c r="A197" s="47"/>
      <c r="B197" s="44" t="s">
        <v>202</v>
      </c>
      <c r="C197" s="108">
        <f>D197+E197</f>
        <v>600000</v>
      </c>
      <c r="D197" s="76">
        <f>D198</f>
        <v>600000</v>
      </c>
      <c r="E197" s="76">
        <f t="shared" ref="E197" si="53">E198</f>
        <v>0</v>
      </c>
      <c r="F197" s="76">
        <f>H197+J197</f>
        <v>0</v>
      </c>
      <c r="G197" s="109">
        <f t="shared" si="34"/>
        <v>0</v>
      </c>
      <c r="H197" s="76">
        <f>H198</f>
        <v>0</v>
      </c>
      <c r="I197" s="109">
        <f t="shared" si="35"/>
        <v>0</v>
      </c>
      <c r="J197" s="76">
        <f>J198</f>
        <v>0</v>
      </c>
      <c r="K197" s="63">
        <v>0</v>
      </c>
    </row>
    <row r="198" spans="1:11" ht="39.75" customHeight="1" outlineLevel="3" x14ac:dyDescent="0.25">
      <c r="A198" s="48"/>
      <c r="B198" s="43" t="s">
        <v>203</v>
      </c>
      <c r="C198" s="102">
        <f>D198+E198</f>
        <v>600000</v>
      </c>
      <c r="D198" s="89">
        <v>600000</v>
      </c>
      <c r="E198" s="89">
        <v>0</v>
      </c>
      <c r="F198" s="89">
        <f>H198+J198</f>
        <v>0</v>
      </c>
      <c r="G198" s="83">
        <f t="shared" si="34"/>
        <v>0</v>
      </c>
      <c r="H198" s="89">
        <v>0</v>
      </c>
      <c r="I198" s="83">
        <f t="shared" si="35"/>
        <v>0</v>
      </c>
      <c r="J198" s="89">
        <v>0</v>
      </c>
      <c r="K198" s="63">
        <v>0</v>
      </c>
    </row>
    <row r="199" spans="1:11" ht="42" customHeight="1" outlineLevel="3" x14ac:dyDescent="0.25">
      <c r="A199" s="46">
        <v>16</v>
      </c>
      <c r="B199" s="45" t="s">
        <v>117</v>
      </c>
      <c r="C199" s="107">
        <f>D199+E199</f>
        <v>151380</v>
      </c>
      <c r="D199" s="99">
        <f>D200+D202</f>
        <v>151380</v>
      </c>
      <c r="E199" s="99">
        <f>E200+E202</f>
        <v>0</v>
      </c>
      <c r="F199" s="99">
        <f>H199+J199</f>
        <v>0</v>
      </c>
      <c r="G199" s="83">
        <f t="shared" si="34"/>
        <v>0</v>
      </c>
      <c r="H199" s="99">
        <f>H200+H202</f>
        <v>0</v>
      </c>
      <c r="I199" s="99">
        <v>0</v>
      </c>
      <c r="J199" s="99">
        <f>J200+J202</f>
        <v>0</v>
      </c>
      <c r="K199" s="112">
        <v>0</v>
      </c>
    </row>
    <row r="200" spans="1:11" ht="55.5" customHeight="1" outlineLevel="3" x14ac:dyDescent="0.25">
      <c r="A200" s="47"/>
      <c r="B200" s="44" t="s">
        <v>118</v>
      </c>
      <c r="C200" s="108">
        <f>D200+E200</f>
        <v>7500</v>
      </c>
      <c r="D200" s="76">
        <f>D201</f>
        <v>7500</v>
      </c>
      <c r="E200" s="76">
        <f>E201</f>
        <v>0</v>
      </c>
      <c r="F200" s="76">
        <f>H200+J200</f>
        <v>0</v>
      </c>
      <c r="G200" s="83">
        <f t="shared" si="34"/>
        <v>0</v>
      </c>
      <c r="H200" s="76">
        <f>H201</f>
        <v>0</v>
      </c>
      <c r="I200" s="89">
        <v>0</v>
      </c>
      <c r="J200" s="76">
        <f>J201</f>
        <v>0</v>
      </c>
      <c r="K200" s="82">
        <v>0</v>
      </c>
    </row>
    <row r="201" spans="1:11" ht="44.45" customHeight="1" outlineLevel="3" x14ac:dyDescent="0.25">
      <c r="A201" s="47"/>
      <c r="B201" s="43" t="s">
        <v>119</v>
      </c>
      <c r="C201" s="108">
        <f t="shared" ref="C201:C204" si="54">D201+E201</f>
        <v>7500</v>
      </c>
      <c r="D201" s="89">
        <v>7500</v>
      </c>
      <c r="E201" s="89">
        <v>0</v>
      </c>
      <c r="F201" s="76">
        <f t="shared" ref="F201:F204" si="55">H201+J201</f>
        <v>0</v>
      </c>
      <c r="G201" s="83">
        <f t="shared" si="34"/>
        <v>0</v>
      </c>
      <c r="H201" s="89">
        <v>0</v>
      </c>
      <c r="I201" s="89">
        <v>0</v>
      </c>
      <c r="J201" s="89">
        <v>0</v>
      </c>
      <c r="K201" s="82">
        <v>0</v>
      </c>
    </row>
    <row r="202" spans="1:11" ht="39.75" customHeight="1" outlineLevel="3" x14ac:dyDescent="0.25">
      <c r="A202" s="47"/>
      <c r="B202" s="44" t="s">
        <v>120</v>
      </c>
      <c r="C202" s="108">
        <f t="shared" si="54"/>
        <v>143880</v>
      </c>
      <c r="D202" s="76">
        <f>D203+D204</f>
        <v>143880</v>
      </c>
      <c r="E202" s="76">
        <f>E203+E204</f>
        <v>0</v>
      </c>
      <c r="F202" s="76">
        <f t="shared" si="55"/>
        <v>0</v>
      </c>
      <c r="G202" s="83">
        <f t="shared" si="34"/>
        <v>0</v>
      </c>
      <c r="H202" s="76">
        <f>H203+H204</f>
        <v>0</v>
      </c>
      <c r="I202" s="89">
        <v>0</v>
      </c>
      <c r="J202" s="76">
        <f>J203+J204</f>
        <v>0</v>
      </c>
      <c r="K202" s="82">
        <v>0</v>
      </c>
    </row>
    <row r="203" spans="1:11" ht="31.5" customHeight="1" outlineLevel="3" x14ac:dyDescent="0.25">
      <c r="A203" s="47"/>
      <c r="B203" s="43" t="s">
        <v>121</v>
      </c>
      <c r="C203" s="108">
        <f t="shared" si="54"/>
        <v>71940</v>
      </c>
      <c r="D203" s="89">
        <v>71940</v>
      </c>
      <c r="E203" s="89">
        <v>0</v>
      </c>
      <c r="F203" s="76">
        <f t="shared" si="55"/>
        <v>0</v>
      </c>
      <c r="G203" s="83">
        <f t="shared" si="34"/>
        <v>0</v>
      </c>
      <c r="H203" s="89">
        <v>0</v>
      </c>
      <c r="I203" s="89">
        <v>0</v>
      </c>
      <c r="J203" s="89">
        <v>0</v>
      </c>
      <c r="K203" s="82">
        <v>0</v>
      </c>
    </row>
    <row r="204" spans="1:11" ht="32.25" customHeight="1" outlineLevel="3" x14ac:dyDescent="0.25">
      <c r="A204" s="48"/>
      <c r="B204" s="43" t="s">
        <v>122</v>
      </c>
      <c r="C204" s="108">
        <f t="shared" si="54"/>
        <v>71940</v>
      </c>
      <c r="D204" s="89">
        <v>71940</v>
      </c>
      <c r="E204" s="89">
        <v>0</v>
      </c>
      <c r="F204" s="76">
        <f t="shared" si="55"/>
        <v>0</v>
      </c>
      <c r="G204" s="83">
        <f t="shared" si="34"/>
        <v>0</v>
      </c>
      <c r="H204" s="89">
        <v>0</v>
      </c>
      <c r="I204" s="89">
        <v>0</v>
      </c>
      <c r="J204" s="89">
        <v>0</v>
      </c>
      <c r="K204" s="82">
        <v>0</v>
      </c>
    </row>
    <row r="205" spans="1:11" ht="42.75" customHeight="1" outlineLevel="3" x14ac:dyDescent="0.25">
      <c r="A205" s="46">
        <v>17</v>
      </c>
      <c r="B205" s="45" t="s">
        <v>123</v>
      </c>
      <c r="C205" s="107">
        <f>D205+E205</f>
        <v>1200000</v>
      </c>
      <c r="D205" s="99">
        <f>D206</f>
        <v>1200000</v>
      </c>
      <c r="E205" s="99">
        <f>E206</f>
        <v>0</v>
      </c>
      <c r="F205" s="99">
        <f>H205+J205</f>
        <v>1200000</v>
      </c>
      <c r="G205" s="111">
        <f t="shared" si="34"/>
        <v>100</v>
      </c>
      <c r="H205" s="99">
        <f>H206</f>
        <v>1200000</v>
      </c>
      <c r="I205" s="99">
        <f t="shared" si="35"/>
        <v>100</v>
      </c>
      <c r="J205" s="99">
        <f>J206</f>
        <v>0</v>
      </c>
      <c r="K205" s="112">
        <v>0</v>
      </c>
    </row>
    <row r="206" spans="1:11" ht="42" customHeight="1" outlineLevel="3" x14ac:dyDescent="0.25">
      <c r="A206" s="47"/>
      <c r="B206" s="44" t="s">
        <v>124</v>
      </c>
      <c r="C206" s="108">
        <f>D206+E206</f>
        <v>1200000</v>
      </c>
      <c r="D206" s="76">
        <f>D207</f>
        <v>1200000</v>
      </c>
      <c r="E206" s="76">
        <f>E207</f>
        <v>0</v>
      </c>
      <c r="F206" s="76">
        <f>H206+J206</f>
        <v>1200000</v>
      </c>
      <c r="G206" s="83">
        <f t="shared" si="34"/>
        <v>100</v>
      </c>
      <c r="H206" s="76">
        <f>H207</f>
        <v>1200000</v>
      </c>
      <c r="I206" s="89">
        <f t="shared" si="35"/>
        <v>100</v>
      </c>
      <c r="J206" s="76">
        <f>J207</f>
        <v>0</v>
      </c>
      <c r="K206" s="82">
        <v>0</v>
      </c>
    </row>
    <row r="207" spans="1:11" ht="34.5" customHeight="1" outlineLevel="3" x14ac:dyDescent="0.25">
      <c r="A207" s="48"/>
      <c r="B207" s="43" t="s">
        <v>125</v>
      </c>
      <c r="C207" s="102">
        <f t="shared" si="41"/>
        <v>1200000</v>
      </c>
      <c r="D207" s="89">
        <v>1200000</v>
      </c>
      <c r="E207" s="89">
        <v>0</v>
      </c>
      <c r="F207" s="89">
        <f t="shared" si="37"/>
        <v>1200000</v>
      </c>
      <c r="G207" s="83">
        <f t="shared" si="34"/>
        <v>100</v>
      </c>
      <c r="H207" s="89">
        <v>1200000</v>
      </c>
      <c r="I207" s="89">
        <f t="shared" si="35"/>
        <v>100</v>
      </c>
      <c r="J207" s="89">
        <v>0</v>
      </c>
      <c r="K207" s="82">
        <v>0</v>
      </c>
    </row>
    <row r="208" spans="1:11" ht="30.75" customHeight="1" outlineLevel="5" x14ac:dyDescent="0.25">
      <c r="A208" s="49"/>
      <c r="B208" s="29" t="s">
        <v>2</v>
      </c>
      <c r="C208" s="24">
        <f t="shared" si="41"/>
        <v>1029868596.8199998</v>
      </c>
      <c r="D208" s="30">
        <f>D18+D61+D76+D81+D85+D93+D96+D128+D133+D162+D165+D175+D178+D15+D199+D205+D54+D196</f>
        <v>252550134.97</v>
      </c>
      <c r="E208" s="30">
        <f>E18+E61+E76+E81+E85+E93+E96+E128+E133+E162+E165+E175+E178+E15+E199+E205+E54+E196</f>
        <v>777318461.84999979</v>
      </c>
      <c r="F208" s="13">
        <f t="shared" si="37"/>
        <v>349222511.90999997</v>
      </c>
      <c r="G208" s="13">
        <f t="shared" si="34"/>
        <v>33.909424269107703</v>
      </c>
      <c r="H208" s="30">
        <f>H18+H61+H76+H81+H85+H93+H96+H128+H133+H162+H165+H175+H178+H15+H199+H205+H54+H196</f>
        <v>122387475.09</v>
      </c>
      <c r="I208" s="13">
        <f t="shared" si="35"/>
        <v>48.460665089146836</v>
      </c>
      <c r="J208" s="30">
        <f>J18+J61+J76+J81+J85+J93+J96+J128+J133+J162+J165+J175+J178+J15+J199+J205+J54+J196</f>
        <v>226835036.81999996</v>
      </c>
      <c r="K208" s="12">
        <f t="shared" si="39"/>
        <v>29.181737981642414</v>
      </c>
    </row>
    <row r="209" spans="2:11" x14ac:dyDescent="0.25">
      <c r="B209" s="10"/>
      <c r="C209" s="11"/>
      <c r="D209" s="32"/>
      <c r="E209" s="32"/>
      <c r="F209" s="11"/>
      <c r="G209" s="11"/>
      <c r="H209" s="11"/>
      <c r="I209" s="11"/>
      <c r="J209" s="11"/>
      <c r="K209" s="11"/>
    </row>
    <row r="210" spans="2:11" x14ac:dyDescent="0.25">
      <c r="D210" s="31"/>
      <c r="E210" s="31"/>
      <c r="H210" s="1" t="s">
        <v>3</v>
      </c>
    </row>
  </sheetData>
  <autoFilter ref="B14:K210"/>
  <mergeCells count="14">
    <mergeCell ref="F12:F13"/>
    <mergeCell ref="G12:G13"/>
    <mergeCell ref="H12:K12"/>
    <mergeCell ref="C12:C13"/>
    <mergeCell ref="B12:B13"/>
    <mergeCell ref="D12:E12"/>
    <mergeCell ref="B9:K9"/>
    <mergeCell ref="I7:K7"/>
    <mergeCell ref="F11:K11"/>
    <mergeCell ref="C11:E11"/>
    <mergeCell ref="H3:K3"/>
    <mergeCell ref="H4:K4"/>
    <mergeCell ref="H5:K5"/>
    <mergeCell ref="H6:K6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2023-07-19T01:16:44Z</cp:lastPrinted>
  <dcterms:created xsi:type="dcterms:W3CDTF">2020-11-30T03:43:02Z</dcterms:created>
  <dcterms:modified xsi:type="dcterms:W3CDTF">2023-07-19T01:22:46Z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