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wnloads\424 об уверж бюджета 1 кв 2023\"/>
    </mc:Choice>
  </mc:AlternateContent>
  <bookViews>
    <workbookView xWindow="0" yWindow="0" windowWidth="21570" windowHeight="8145"/>
  </bookViews>
  <sheets>
    <sheet name="Документ" sheetId="2" r:id="rId1"/>
  </sheets>
  <definedNames>
    <definedName name="_xlnm._FilterDatabase" localSheetId="0" hidden="1">Документ!$A$11:$J$176</definedName>
    <definedName name="_xlnm.Print_Titles" localSheetId="0">Документ!$10:$10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28" i="2" l="1"/>
  <c r="I172" i="2"/>
  <c r="I171" i="2" s="1"/>
  <c r="G172" i="2"/>
  <c r="D172" i="2"/>
  <c r="D171" i="2" s="1"/>
  <c r="C172" i="2"/>
  <c r="B172" i="2" s="1"/>
  <c r="E167" i="2"/>
  <c r="E169" i="2"/>
  <c r="E170" i="2"/>
  <c r="I168" i="2"/>
  <c r="G168" i="2"/>
  <c r="E168" i="2" s="1"/>
  <c r="I166" i="2"/>
  <c r="G166" i="2"/>
  <c r="B167" i="2"/>
  <c r="B169" i="2"/>
  <c r="B170" i="2"/>
  <c r="D168" i="2"/>
  <c r="C168" i="2"/>
  <c r="B168" i="2" s="1"/>
  <c r="D166" i="2"/>
  <c r="D165" i="2" s="1"/>
  <c r="C166" i="2"/>
  <c r="E160" i="2"/>
  <c r="E161" i="2"/>
  <c r="E162" i="2"/>
  <c r="E163" i="2"/>
  <c r="E164" i="2"/>
  <c r="I159" i="2"/>
  <c r="G159" i="2"/>
  <c r="B160" i="2"/>
  <c r="B161" i="2"/>
  <c r="B162" i="2"/>
  <c r="B163" i="2"/>
  <c r="B164" i="2"/>
  <c r="D159" i="2"/>
  <c r="C159" i="2"/>
  <c r="B159" i="2" s="1"/>
  <c r="B155" i="2"/>
  <c r="B156" i="2"/>
  <c r="B157" i="2"/>
  <c r="B158" i="2"/>
  <c r="E154" i="2"/>
  <c r="E155" i="2"/>
  <c r="E156" i="2"/>
  <c r="E157" i="2"/>
  <c r="E158" i="2"/>
  <c r="I153" i="2"/>
  <c r="G153" i="2"/>
  <c r="D153" i="2"/>
  <c r="D152" i="2" s="1"/>
  <c r="C153" i="2"/>
  <c r="C152" i="2" s="1"/>
  <c r="G152" i="2" l="1"/>
  <c r="I152" i="2"/>
  <c r="E172" i="2"/>
  <c r="G165" i="2"/>
  <c r="E159" i="2"/>
  <c r="B166" i="2"/>
  <c r="I165" i="2"/>
  <c r="E166" i="2"/>
  <c r="C165" i="2"/>
  <c r="B165" i="2" s="1"/>
  <c r="G171" i="2"/>
  <c r="E171" i="2" s="1"/>
  <c r="C171" i="2"/>
  <c r="B171" i="2" s="1"/>
  <c r="C115" i="2"/>
  <c r="E134" i="2"/>
  <c r="H134" i="2"/>
  <c r="I133" i="2"/>
  <c r="G133" i="2"/>
  <c r="E133" i="2" s="1"/>
  <c r="G128" i="2"/>
  <c r="C128" i="2"/>
  <c r="C125" i="2"/>
  <c r="I120" i="2"/>
  <c r="G120" i="2"/>
  <c r="D120" i="2"/>
  <c r="C120" i="2"/>
  <c r="D115" i="2"/>
  <c r="E165" i="2" l="1"/>
  <c r="B134" i="2"/>
  <c r="F134" i="2" s="1"/>
  <c r="D133" i="2"/>
  <c r="C133" i="2"/>
  <c r="H133" i="2" s="1"/>
  <c r="D135" i="2"/>
  <c r="C135" i="2"/>
  <c r="B124" i="2"/>
  <c r="E124" i="2"/>
  <c r="H124" i="2"/>
  <c r="E123" i="2"/>
  <c r="B123" i="2"/>
  <c r="E117" i="2"/>
  <c r="H117" i="2"/>
  <c r="B117" i="2"/>
  <c r="I108" i="2"/>
  <c r="G108" i="2"/>
  <c r="C108" i="2"/>
  <c r="D106" i="2"/>
  <c r="D105" i="2" s="1"/>
  <c r="I106" i="2"/>
  <c r="G106" i="2"/>
  <c r="C106" i="2"/>
  <c r="I98" i="2"/>
  <c r="G98" i="2"/>
  <c r="D98" i="2"/>
  <c r="C98" i="2"/>
  <c r="I88" i="2"/>
  <c r="G88" i="2"/>
  <c r="D88" i="2"/>
  <c r="C88" i="2"/>
  <c r="H80" i="2"/>
  <c r="H81" i="2"/>
  <c r="H82" i="2"/>
  <c r="H83" i="2"/>
  <c r="E80" i="2"/>
  <c r="E81" i="2"/>
  <c r="E82" i="2"/>
  <c r="E83" i="2"/>
  <c r="B80" i="2"/>
  <c r="B81" i="2"/>
  <c r="B82" i="2"/>
  <c r="B83" i="2"/>
  <c r="I78" i="2"/>
  <c r="G78" i="2"/>
  <c r="D78" i="2"/>
  <c r="C78" i="2"/>
  <c r="B135" i="2" l="1"/>
  <c r="G105" i="2"/>
  <c r="I105" i="2"/>
  <c r="F124" i="2"/>
  <c r="C105" i="2"/>
  <c r="B133" i="2"/>
  <c r="F133" i="2" s="1"/>
  <c r="F123" i="2"/>
  <c r="F117" i="2"/>
  <c r="F82" i="2"/>
  <c r="F81" i="2"/>
  <c r="F83" i="2"/>
  <c r="F80" i="2"/>
  <c r="I68" i="2"/>
  <c r="I67" i="2" s="1"/>
  <c r="G68" i="2"/>
  <c r="G67" i="2" s="1"/>
  <c r="D68" i="2"/>
  <c r="D67" i="2" s="1"/>
  <c r="C68" i="2"/>
  <c r="C67" i="2" s="1"/>
  <c r="E73" i="2" l="1"/>
  <c r="B73" i="2"/>
  <c r="B72" i="2"/>
  <c r="E72" i="2"/>
  <c r="E70" i="2"/>
  <c r="H70" i="2"/>
  <c r="B70" i="2"/>
  <c r="E48" i="2"/>
  <c r="D48" i="2"/>
  <c r="B48" i="2" s="1"/>
  <c r="B49" i="2"/>
  <c r="I28" i="2"/>
  <c r="G28" i="2"/>
  <c r="D28" i="2"/>
  <c r="C28" i="2"/>
  <c r="H32" i="2"/>
  <c r="E32" i="2"/>
  <c r="B32" i="2"/>
  <c r="B29" i="2"/>
  <c r="E29" i="2"/>
  <c r="D16" i="2"/>
  <c r="I35" i="2"/>
  <c r="G35" i="2"/>
  <c r="D35" i="2"/>
  <c r="C35" i="2"/>
  <c r="B38" i="2"/>
  <c r="E38" i="2"/>
  <c r="H38" i="2"/>
  <c r="B37" i="2"/>
  <c r="E37" i="2"/>
  <c r="H37" i="2"/>
  <c r="I20" i="2"/>
  <c r="G20" i="2"/>
  <c r="D20" i="2"/>
  <c r="C20" i="2"/>
  <c r="E23" i="2"/>
  <c r="H23" i="2"/>
  <c r="B23" i="2"/>
  <c r="B14" i="2"/>
  <c r="E14" i="2"/>
  <c r="H14" i="2"/>
  <c r="I13" i="2"/>
  <c r="I12" i="2" s="1"/>
  <c r="G13" i="2"/>
  <c r="G12" i="2" s="1"/>
  <c r="E12" i="2" s="1"/>
  <c r="D13" i="2"/>
  <c r="D12" i="2" s="1"/>
  <c r="C13" i="2"/>
  <c r="C12" i="2" s="1"/>
  <c r="B12" i="2" l="1"/>
  <c r="F48" i="2"/>
  <c r="F72" i="2"/>
  <c r="F73" i="2"/>
  <c r="E13" i="2"/>
  <c r="B13" i="2"/>
  <c r="F32" i="2"/>
  <c r="F70" i="2"/>
  <c r="F23" i="2"/>
  <c r="H47" i="2"/>
  <c r="E47" i="2"/>
  <c r="B47" i="2"/>
  <c r="I46" i="2"/>
  <c r="C46" i="2"/>
  <c r="B46" i="2" s="1"/>
  <c r="G46" i="2"/>
  <c r="G40" i="2"/>
  <c r="C40" i="2"/>
  <c r="E43" i="2"/>
  <c r="H43" i="2"/>
  <c r="B43" i="2"/>
  <c r="H46" i="2" l="1"/>
  <c r="F47" i="2"/>
  <c r="E46" i="2"/>
  <c r="F46" i="2" s="1"/>
  <c r="F43" i="2"/>
  <c r="I147" i="2"/>
  <c r="G147" i="2"/>
  <c r="I142" i="2"/>
  <c r="G142" i="2"/>
  <c r="G141" i="2" l="1"/>
  <c r="I111" i="2"/>
  <c r="I115" i="2"/>
  <c r="G115" i="2"/>
  <c r="H173" i="2"/>
  <c r="E173" i="2"/>
  <c r="B173" i="2"/>
  <c r="B154" i="2"/>
  <c r="B151" i="2"/>
  <c r="B148" i="2"/>
  <c r="B146" i="2"/>
  <c r="B145" i="2"/>
  <c r="B144" i="2"/>
  <c r="B143" i="2"/>
  <c r="B140" i="2"/>
  <c r="I136" i="2"/>
  <c r="I135" i="2" s="1"/>
  <c r="G136" i="2"/>
  <c r="G135" i="2" s="1"/>
  <c r="E137" i="2"/>
  <c r="B137" i="2"/>
  <c r="B132" i="2"/>
  <c r="B130" i="2"/>
  <c r="E129" i="2"/>
  <c r="J129" i="2"/>
  <c r="B129" i="2"/>
  <c r="B127" i="2"/>
  <c r="B126" i="2"/>
  <c r="B122" i="2"/>
  <c r="B121" i="2"/>
  <c r="B119" i="2"/>
  <c r="H118" i="2"/>
  <c r="E118" i="2"/>
  <c r="B118" i="2"/>
  <c r="B116" i="2"/>
  <c r="B114" i="2"/>
  <c r="B112" i="2"/>
  <c r="B109" i="2"/>
  <c r="B107" i="2"/>
  <c r="E104" i="2"/>
  <c r="H104" i="2"/>
  <c r="B104" i="2"/>
  <c r="E103" i="2"/>
  <c r="H103" i="2"/>
  <c r="B103" i="2"/>
  <c r="B102" i="2"/>
  <c r="B101" i="2"/>
  <c r="B100" i="2"/>
  <c r="B99" i="2"/>
  <c r="B97" i="2"/>
  <c r="H93" i="2"/>
  <c r="H94" i="2"/>
  <c r="H95" i="2"/>
  <c r="E93" i="2"/>
  <c r="E94" i="2"/>
  <c r="E95" i="2"/>
  <c r="E96" i="2"/>
  <c r="B93" i="2"/>
  <c r="B94" i="2"/>
  <c r="B95" i="2"/>
  <c r="B96" i="2"/>
  <c r="H92" i="2"/>
  <c r="E92" i="2"/>
  <c r="B92" i="2"/>
  <c r="E91" i="2"/>
  <c r="H91" i="2"/>
  <c r="B91" i="2"/>
  <c r="E90" i="2"/>
  <c r="H90" i="2"/>
  <c r="B90" i="2"/>
  <c r="B89" i="2"/>
  <c r="B87" i="2"/>
  <c r="B86" i="2"/>
  <c r="B85" i="2"/>
  <c r="B84" i="2"/>
  <c r="B79" i="2"/>
  <c r="B76" i="2"/>
  <c r="B71" i="2"/>
  <c r="B69" i="2"/>
  <c r="B66" i="2"/>
  <c r="B65" i="2"/>
  <c r="B62" i="2"/>
  <c r="I55" i="2"/>
  <c r="G55" i="2"/>
  <c r="D55" i="2"/>
  <c r="C55" i="2"/>
  <c r="B59" i="2"/>
  <c r="B58" i="2"/>
  <c r="B57" i="2"/>
  <c r="B56" i="2"/>
  <c r="B54" i="2"/>
  <c r="B52" i="2"/>
  <c r="B45" i="2"/>
  <c r="I40" i="2"/>
  <c r="B42" i="2"/>
  <c r="B41" i="2"/>
  <c r="B39" i="2"/>
  <c r="B36" i="2"/>
  <c r="B34" i="2"/>
  <c r="B31" i="2"/>
  <c r="B30" i="2"/>
  <c r="B27" i="2"/>
  <c r="B26" i="2"/>
  <c r="B25" i="2"/>
  <c r="B24" i="2"/>
  <c r="B22" i="2"/>
  <c r="B21" i="2"/>
  <c r="B19" i="2"/>
  <c r="B18" i="2"/>
  <c r="E19" i="2"/>
  <c r="E24" i="2"/>
  <c r="E25" i="2"/>
  <c r="E26" i="2"/>
  <c r="E27" i="2"/>
  <c r="E30" i="2"/>
  <c r="E31" i="2"/>
  <c r="E34" i="2"/>
  <c r="E36" i="2"/>
  <c r="E39" i="2"/>
  <c r="E41" i="2"/>
  <c r="E52" i="2"/>
  <c r="E54" i="2"/>
  <c r="E56" i="2"/>
  <c r="E57" i="2"/>
  <c r="E58" i="2"/>
  <c r="E59" i="2"/>
  <c r="E62" i="2"/>
  <c r="E65" i="2"/>
  <c r="E66" i="2"/>
  <c r="E69" i="2"/>
  <c r="E71" i="2"/>
  <c r="E76" i="2"/>
  <c r="E79" i="2"/>
  <c r="E84" i="2"/>
  <c r="E85" i="2"/>
  <c r="E86" i="2"/>
  <c r="E87" i="2"/>
  <c r="E89" i="2"/>
  <c r="E97" i="2"/>
  <c r="E99" i="2"/>
  <c r="E100" i="2"/>
  <c r="E101" i="2"/>
  <c r="E102" i="2"/>
  <c r="E107" i="2"/>
  <c r="E109" i="2"/>
  <c r="E112" i="2"/>
  <c r="E114" i="2"/>
  <c r="E116" i="2"/>
  <c r="E119" i="2"/>
  <c r="E121" i="2"/>
  <c r="E122" i="2"/>
  <c r="E126" i="2"/>
  <c r="E127" i="2"/>
  <c r="E130" i="2"/>
  <c r="E132" i="2"/>
  <c r="E140" i="2"/>
  <c r="E143" i="2"/>
  <c r="E144" i="2"/>
  <c r="E145" i="2"/>
  <c r="E146" i="2"/>
  <c r="E148" i="2"/>
  <c r="E151" i="2"/>
  <c r="J19" i="2"/>
  <c r="J24" i="2"/>
  <c r="J25" i="2"/>
  <c r="J26" i="2"/>
  <c r="J27" i="2"/>
  <c r="J30" i="2"/>
  <c r="J36" i="2"/>
  <c r="J39" i="2"/>
  <c r="J56" i="2"/>
  <c r="J57" i="2"/>
  <c r="J65" i="2"/>
  <c r="J76" i="2"/>
  <c r="J146" i="2"/>
  <c r="J151" i="2"/>
  <c r="H31" i="2"/>
  <c r="H34" i="2"/>
  <c r="H41" i="2"/>
  <c r="H52" i="2"/>
  <c r="H54" i="2"/>
  <c r="H58" i="2"/>
  <c r="H59" i="2"/>
  <c r="H62" i="2"/>
  <c r="H66" i="2"/>
  <c r="H69" i="2"/>
  <c r="H71" i="2"/>
  <c r="H76" i="2"/>
  <c r="H79" i="2"/>
  <c r="H84" i="2"/>
  <c r="H85" i="2"/>
  <c r="H86" i="2"/>
  <c r="H87" i="2"/>
  <c r="H89" i="2"/>
  <c r="H99" i="2"/>
  <c r="H100" i="2"/>
  <c r="H101" i="2"/>
  <c r="H102" i="2"/>
  <c r="H107" i="2"/>
  <c r="H109" i="2"/>
  <c r="H112" i="2"/>
  <c r="H114" i="2"/>
  <c r="H119" i="2"/>
  <c r="H121" i="2"/>
  <c r="H122" i="2"/>
  <c r="H126" i="2"/>
  <c r="H127" i="2"/>
  <c r="H132" i="2"/>
  <c r="H140" i="2"/>
  <c r="H143" i="2"/>
  <c r="H144" i="2"/>
  <c r="H145" i="2"/>
  <c r="H148" i="2"/>
  <c r="H151" i="2"/>
  <c r="H154" i="2"/>
  <c r="B17" i="2"/>
  <c r="E135" i="2" l="1"/>
  <c r="F135" i="2" s="1"/>
  <c r="H135" i="2"/>
  <c r="F122" i="2"/>
  <c r="F121" i="2"/>
  <c r="B136" i="2"/>
  <c r="F118" i="2"/>
  <c r="F151" i="2"/>
  <c r="F173" i="2"/>
  <c r="F154" i="2"/>
  <c r="F148" i="2"/>
  <c r="F146" i="2"/>
  <c r="F145" i="2"/>
  <c r="F144" i="2"/>
  <c r="F143" i="2"/>
  <c r="F140" i="2"/>
  <c r="E136" i="2"/>
  <c r="F126" i="2"/>
  <c r="F129" i="2"/>
  <c r="F132" i="2"/>
  <c r="F130" i="2"/>
  <c r="F127" i="2"/>
  <c r="F119" i="2"/>
  <c r="F103" i="2"/>
  <c r="F116" i="2"/>
  <c r="F114" i="2"/>
  <c r="F112" i="2"/>
  <c r="F109" i="2"/>
  <c r="F107" i="2"/>
  <c r="F104" i="2"/>
  <c r="F96" i="2"/>
  <c r="F102" i="2"/>
  <c r="F101" i="2"/>
  <c r="F100" i="2"/>
  <c r="F99" i="2"/>
  <c r="F97" i="2"/>
  <c r="F95" i="2"/>
  <c r="F94" i="2"/>
  <c r="F93" i="2"/>
  <c r="F91" i="2"/>
  <c r="F92" i="2"/>
  <c r="F90" i="2"/>
  <c r="F30" i="2"/>
  <c r="F89" i="2"/>
  <c r="F76" i="2"/>
  <c r="F26" i="2"/>
  <c r="F87" i="2"/>
  <c r="F86" i="2"/>
  <c r="F85" i="2"/>
  <c r="F84" i="2"/>
  <c r="F79" i="2"/>
  <c r="E55" i="2"/>
  <c r="F36" i="2"/>
  <c r="F24" i="2"/>
  <c r="F71" i="2"/>
  <c r="F69" i="2"/>
  <c r="F65" i="2"/>
  <c r="F66" i="2"/>
  <c r="F62" i="2"/>
  <c r="F27" i="2"/>
  <c r="F25" i="2"/>
  <c r="F54" i="2"/>
  <c r="F59" i="2"/>
  <c r="F58" i="2"/>
  <c r="F57" i="2"/>
  <c r="F56" i="2"/>
  <c r="F52" i="2"/>
  <c r="F41" i="2"/>
  <c r="F39" i="2"/>
  <c r="F34" i="2"/>
  <c r="F31" i="2"/>
  <c r="F19" i="2"/>
  <c r="H78" i="2" l="1"/>
  <c r="B78" i="2"/>
  <c r="D131" i="2"/>
  <c r="D128" i="2" s="1"/>
  <c r="I131" i="2"/>
  <c r="I128" i="2" s="1"/>
  <c r="B131" i="2" l="1"/>
  <c r="B128" i="2"/>
  <c r="B115" i="2"/>
  <c r="B68" i="2"/>
  <c r="E115" i="2"/>
  <c r="H115" i="2"/>
  <c r="H131" i="2"/>
  <c r="E131" i="2"/>
  <c r="E128" i="2"/>
  <c r="F131" i="2" l="1"/>
  <c r="F115" i="2"/>
  <c r="F128" i="2"/>
  <c r="B67" i="2"/>
  <c r="B108" i="2"/>
  <c r="B106" i="2" l="1"/>
  <c r="E108" i="2"/>
  <c r="F108" i="2" s="1"/>
  <c r="H108" i="2"/>
  <c r="H106" i="2"/>
  <c r="E106" i="2"/>
  <c r="D64" i="2"/>
  <c r="G64" i="2"/>
  <c r="I64" i="2"/>
  <c r="C64" i="2"/>
  <c r="D61" i="2"/>
  <c r="G61" i="2"/>
  <c r="I61" i="2"/>
  <c r="C61" i="2"/>
  <c r="C60" i="2" s="1"/>
  <c r="G33" i="2"/>
  <c r="I33" i="2"/>
  <c r="C33" i="2"/>
  <c r="D53" i="2"/>
  <c r="G53" i="2"/>
  <c r="I53" i="2"/>
  <c r="C53" i="2"/>
  <c r="D51" i="2"/>
  <c r="G51" i="2"/>
  <c r="I51" i="2"/>
  <c r="C51" i="2"/>
  <c r="F106" i="2" l="1"/>
  <c r="G50" i="2"/>
  <c r="B105" i="2"/>
  <c r="B98" i="2"/>
  <c r="B88" i="2"/>
  <c r="D50" i="2"/>
  <c r="J88" i="2"/>
  <c r="C50" i="2"/>
  <c r="I50" i="2"/>
  <c r="B64" i="2"/>
  <c r="D60" i="2"/>
  <c r="B60" i="2" s="1"/>
  <c r="B61" i="2"/>
  <c r="B51" i="2"/>
  <c r="B53" i="2"/>
  <c r="B55" i="2"/>
  <c r="B35" i="2"/>
  <c r="J35" i="2"/>
  <c r="J55" i="2"/>
  <c r="H28" i="2"/>
  <c r="E28" i="2"/>
  <c r="H98" i="2"/>
  <c r="E98" i="2"/>
  <c r="G60" i="2"/>
  <c r="E61" i="2"/>
  <c r="H61" i="2"/>
  <c r="E33" i="2"/>
  <c r="H33" i="2"/>
  <c r="E35" i="2"/>
  <c r="H35" i="2"/>
  <c r="E78" i="2"/>
  <c r="F78" i="2" s="1"/>
  <c r="H88" i="2"/>
  <c r="E88" i="2"/>
  <c r="H53" i="2"/>
  <c r="E53" i="2"/>
  <c r="J64" i="2"/>
  <c r="H51" i="2"/>
  <c r="E51" i="2"/>
  <c r="J28" i="2"/>
  <c r="E64" i="2"/>
  <c r="H64" i="2"/>
  <c r="I60" i="2"/>
  <c r="D33" i="2"/>
  <c r="H105" i="2"/>
  <c r="E105" i="2"/>
  <c r="F105" i="2" l="1"/>
  <c r="E50" i="2"/>
  <c r="F98" i="2"/>
  <c r="F35" i="2"/>
  <c r="F88" i="2"/>
  <c r="F53" i="2"/>
  <c r="F64" i="2"/>
  <c r="F61" i="2"/>
  <c r="F51" i="2"/>
  <c r="B50" i="2"/>
  <c r="J50" i="2"/>
  <c r="B33" i="2"/>
  <c r="F33" i="2" s="1"/>
  <c r="B28" i="2"/>
  <c r="F28" i="2" s="1"/>
  <c r="E60" i="2"/>
  <c r="F60" i="2" s="1"/>
  <c r="H60" i="2"/>
  <c r="I16" i="2"/>
  <c r="C16" i="2"/>
  <c r="I44" i="2"/>
  <c r="C44" i="2"/>
  <c r="D40" i="2"/>
  <c r="C15" i="2" l="1"/>
  <c r="I15" i="2"/>
  <c r="B40" i="2"/>
  <c r="D44" i="2"/>
  <c r="D15" i="2" s="1"/>
  <c r="B44" i="2" l="1"/>
  <c r="J20" i="2"/>
  <c r="B20" i="2"/>
  <c r="B16" i="2"/>
  <c r="J16" i="2"/>
  <c r="D150" i="2"/>
  <c r="D149" i="2" s="1"/>
  <c r="G150" i="2"/>
  <c r="I150" i="2"/>
  <c r="C150" i="2"/>
  <c r="D147" i="2"/>
  <c r="C147" i="2"/>
  <c r="D142" i="2"/>
  <c r="C142" i="2"/>
  <c r="D139" i="2"/>
  <c r="D138" i="2" s="1"/>
  <c r="G139" i="2"/>
  <c r="I139" i="2"/>
  <c r="C139" i="2"/>
  <c r="D125" i="2"/>
  <c r="G125" i="2"/>
  <c r="I125" i="2"/>
  <c r="B120" i="2"/>
  <c r="D113" i="2"/>
  <c r="G113" i="2"/>
  <c r="I113" i="2"/>
  <c r="C113" i="2"/>
  <c r="D111" i="2"/>
  <c r="G111" i="2"/>
  <c r="C111" i="2"/>
  <c r="C110" i="2" s="1"/>
  <c r="I110" i="2" l="1"/>
  <c r="G110" i="2"/>
  <c r="H110" i="2" s="1"/>
  <c r="D110" i="2"/>
  <c r="B147" i="2"/>
  <c r="B152" i="2"/>
  <c r="B153" i="2"/>
  <c r="C138" i="2"/>
  <c r="B138" i="2" s="1"/>
  <c r="B139" i="2"/>
  <c r="C149" i="2"/>
  <c r="B149" i="2" s="1"/>
  <c r="B150" i="2"/>
  <c r="B142" i="2"/>
  <c r="B125" i="2"/>
  <c r="B111" i="2"/>
  <c r="B113" i="2"/>
  <c r="I149" i="2"/>
  <c r="J149" i="2" s="1"/>
  <c r="J150" i="2"/>
  <c r="G138" i="2"/>
  <c r="H139" i="2"/>
  <c r="E139" i="2"/>
  <c r="H68" i="2"/>
  <c r="E68" i="2"/>
  <c r="F68" i="2" s="1"/>
  <c r="H120" i="2"/>
  <c r="E120" i="2"/>
  <c r="F120" i="2" s="1"/>
  <c r="E153" i="2"/>
  <c r="H153" i="2"/>
  <c r="H111" i="2"/>
  <c r="E111" i="2"/>
  <c r="E142" i="2"/>
  <c r="H142" i="2"/>
  <c r="E113" i="2"/>
  <c r="H113" i="2"/>
  <c r="H125" i="2"/>
  <c r="E125" i="2"/>
  <c r="I138" i="2"/>
  <c r="J67" i="2"/>
  <c r="G149" i="2"/>
  <c r="E150" i="2"/>
  <c r="H150" i="2"/>
  <c r="H147" i="2"/>
  <c r="E147" i="2"/>
  <c r="B15" i="2"/>
  <c r="J15" i="2"/>
  <c r="I141" i="2"/>
  <c r="D141" i="2"/>
  <c r="C141" i="2"/>
  <c r="D77" i="2"/>
  <c r="G77" i="2"/>
  <c r="I77" i="2"/>
  <c r="C77" i="2"/>
  <c r="D75" i="2"/>
  <c r="D74" i="2" s="1"/>
  <c r="G75" i="2"/>
  <c r="I75" i="2"/>
  <c r="C75" i="2"/>
  <c r="D63" i="2"/>
  <c r="G63" i="2"/>
  <c r="I63" i="2"/>
  <c r="C63" i="2"/>
  <c r="D174" i="2" l="1"/>
  <c r="F139" i="2"/>
  <c r="E110" i="2"/>
  <c r="F147" i="2"/>
  <c r="B110" i="2"/>
  <c r="F153" i="2"/>
  <c r="F150" i="2"/>
  <c r="F142" i="2"/>
  <c r="B141" i="2"/>
  <c r="F125" i="2"/>
  <c r="F113" i="2"/>
  <c r="F111" i="2"/>
  <c r="B77" i="2"/>
  <c r="C74" i="2"/>
  <c r="B74" i="2" s="1"/>
  <c r="B75" i="2"/>
  <c r="B63" i="2"/>
  <c r="J63" i="2"/>
  <c r="J110" i="2"/>
  <c r="E141" i="2"/>
  <c r="H141" i="2"/>
  <c r="J141" i="2"/>
  <c r="H77" i="2"/>
  <c r="E77" i="2"/>
  <c r="E63" i="2"/>
  <c r="H63" i="2"/>
  <c r="H149" i="2"/>
  <c r="E149" i="2"/>
  <c r="F149" i="2" s="1"/>
  <c r="H67" i="2"/>
  <c r="E67" i="2"/>
  <c r="F67" i="2" s="1"/>
  <c r="I74" i="2"/>
  <c r="J74" i="2" s="1"/>
  <c r="J75" i="2"/>
  <c r="E138" i="2"/>
  <c r="F138" i="2" s="1"/>
  <c r="H138" i="2"/>
  <c r="G74" i="2"/>
  <c r="H75" i="2"/>
  <c r="E75" i="2"/>
  <c r="J77" i="2"/>
  <c r="E152" i="2"/>
  <c r="F152" i="2" s="1"/>
  <c r="H152" i="2"/>
  <c r="E17" i="2"/>
  <c r="F17" i="2" s="1"/>
  <c r="H17" i="2"/>
  <c r="G16" i="2"/>
  <c r="E18" i="2"/>
  <c r="F18" i="2" s="1"/>
  <c r="H18" i="2"/>
  <c r="I174" i="2" l="1"/>
  <c r="J174" i="2" s="1"/>
  <c r="C174" i="2"/>
  <c r="H16" i="2"/>
  <c r="F141" i="2"/>
  <c r="F110" i="2"/>
  <c r="F75" i="2"/>
  <c r="F77" i="2"/>
  <c r="F63" i="2"/>
  <c r="H74" i="2"/>
  <c r="E74" i="2"/>
  <c r="F74" i="2" s="1"/>
  <c r="E16" i="2"/>
  <c r="E21" i="2"/>
  <c r="F21" i="2" s="1"/>
  <c r="H21" i="2"/>
  <c r="H20" i="2"/>
  <c r="E22" i="2"/>
  <c r="F22" i="2" s="1"/>
  <c r="H22" i="2"/>
  <c r="H40" i="2"/>
  <c r="E42" i="2"/>
  <c r="F42" i="2" s="1"/>
  <c r="H42" i="2"/>
  <c r="F16" i="2" l="1"/>
  <c r="B174" i="2"/>
  <c r="E20" i="2"/>
  <c r="F20" i="2" s="1"/>
  <c r="E40" i="2"/>
  <c r="F40" i="2" l="1"/>
  <c r="G44" i="2"/>
  <c r="G15" i="2" s="1"/>
  <c r="G174" i="2" s="1"/>
  <c r="E45" i="2"/>
  <c r="F45" i="2" s="1"/>
  <c r="H45" i="2"/>
  <c r="H15" i="2" l="1"/>
  <c r="H44" i="2"/>
  <c r="E44" i="2"/>
  <c r="E15" i="2" s="1"/>
  <c r="F15" i="2" l="1"/>
  <c r="F44" i="2"/>
  <c r="F55" i="2"/>
  <c r="H55" i="2" l="1"/>
  <c r="F50" i="2" l="1"/>
  <c r="H50" i="2"/>
  <c r="E174" i="2" l="1"/>
  <c r="F174" i="2" s="1"/>
  <c r="H174" i="2"/>
</calcChain>
</file>

<file path=xl/sharedStrings.xml><?xml version="1.0" encoding="utf-8"?>
<sst xmlns="http://schemas.openxmlformats.org/spreadsheetml/2006/main" count="183" uniqueCount="179">
  <si>
    <t>Наименование</t>
  </si>
  <si>
    <t xml:space="preserve">        Муниципальная программа "Содействие развитию коренных малочисленных народов Севера, проживающих в Тернейском муниципальном округе" на 2019-2023 годы</t>
  </si>
  <si>
    <t>Всго, рублей</t>
  </si>
  <si>
    <t>ИТОГО</t>
  </si>
  <si>
    <t xml:space="preserve">  </t>
  </si>
  <si>
    <t>Всего</t>
  </si>
  <si>
    <t>План</t>
  </si>
  <si>
    <t>в том числе:</t>
  </si>
  <si>
    <t>Исполнено</t>
  </si>
  <si>
    <t>Приложение №5</t>
  </si>
  <si>
    <t>к постановлению</t>
  </si>
  <si>
    <t>рублей</t>
  </si>
  <si>
    <t xml:space="preserve">        Муниципальная программа "Развитие образования Тернейского муниципального округа " на 2021 - 2025 годы (1500000000)</t>
  </si>
  <si>
    <t xml:space="preserve">          Основное мероприятие: Обеспечение деятельности подведомственных детских дошкольных учреждений (1500100000)</t>
  </si>
  <si>
    <t xml:space="preserve">            Обеспечение деятельности подведомственных детских дошкольных учреждений за счёт местного бюджета (1500120990)</t>
  </si>
  <si>
    <t xml:space="preserve">           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 (1500193070)</t>
  </si>
  <si>
    <t xml:space="preserve">            Основное мероприятие:Обеспечение деятельности подведомственных общеобразовательных учреждений (1500200000)</t>
  </si>
  <si>
    <t xml:space="preserve">            Организация и проведение единого государственного экзамена подведомственных учреждений (1500220080)</t>
  </si>
  <si>
    <t xml:space="preserve">            Обеспечение деятельности подведомственных детских дошкольных учреждений за счет доходов от оказания платных услуг (1500120700)</t>
  </si>
  <si>
    <t xml:space="preserve">            Обеспечение деятельности подведомственных общеобразовательных учреждений за счёт местного бюджета (1500221990)</t>
  </si>
  <si>
    <t xml:space="preserve">            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 (1500253030)</t>
  </si>
  <si>
    <t xml:space="preserve">            Обеспечение деятельности подведомственных общеобразовательных учреждений за счёт 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 (1500293060)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</si>
  <si>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 (1500293150)</t>
  </si>
  <si>
    <t xml:space="preserve">           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образовательных организациях (15002R3040)</t>
  </si>
  <si>
    <t xml:space="preserve">          Основное мероприятие: Ремонт и капитальный ремонт общеобразовательных учреждений. (1500400000)</t>
  </si>
  <si>
    <t xml:space="preserve">          Основное мероприятие: "Привлечение специалистов для работы в сфере образования Тернейского муниципального округа" (1500500000)</t>
  </si>
  <si>
    <t xml:space="preserve">            Привлечение специалистов для работы в сфере образования (единовременные выплаты, компенсация расходов к месту обучения, аренда жилых помещений) (1500500320)</t>
  </si>
  <si>
    <t xml:space="preserve">          Основное мероприятие:Реализация национального проекта "Образование", федерального проекта"Современная школа" (150E100000)</t>
  </si>
  <si>
    <t xml:space="preserve">          Основное мероприятие:Обеспечение деятельности подведомственных учреждений дополнительного образования (1500600000)</t>
  </si>
  <si>
    <t xml:space="preserve">          Основное мероприятие: Обеспечение деятельности учебно-методических кабинетов, централизованных бухгалтерий, групп хозяйственного обслуживания учреждений (1500700000)</t>
  </si>
  <si>
    <t>Муниципальная программа  "Формирование современной городской среды Тернейского муниципального округа на 2021 - 2027 годы" (1700000000)</t>
  </si>
  <si>
    <t xml:space="preserve">          Основное мероприятие: " Уличное освещение " (1700100000)</t>
  </si>
  <si>
    <t xml:space="preserve">          Основное мероприятие: " Устройство и содержание объектов благоустройства и их элементов" (1700200000)</t>
  </si>
  <si>
    <t xml:space="preserve">          Основное мероприятие: " Благоустройство дворовых территорий многоквартирных жилых домов " (1700300000)</t>
  </si>
  <si>
    <t xml:space="preserve">        Муниципальная программа "Охрана окружающей среды Тернейского муниципального округа на 2021 - 2023 годы" (1800000000)</t>
  </si>
  <si>
    <t xml:space="preserve">          Основное мероприятие: Ликвидация несанкционированных свалок (1800200000)</t>
  </si>
  <si>
    <t xml:space="preserve">            Ликвидация несанкционированных свалок (1800206023)</t>
  </si>
  <si>
    <t xml:space="preserve">        Муниципальная программа "Обеспечение населения Тернейского муниципального округа  твёрдым топливом на 2021-2023годы" (1900000000)</t>
  </si>
  <si>
    <t xml:space="preserve">          Основное мероприятие: "Предоставление субсидий из бюджета Тернейского муниципального округа  на возмещение выпадающих доходов в связи с обеспечением населения твёрдым топливом (дровами)" (1900100000)</t>
  </si>
  <si>
    <t xml:space="preserve">            Софинансирование с местного бюджета на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(дровами) (19001S2620)</t>
  </si>
  <si>
    <t xml:space="preserve">        Муниципальная программа "Развитие физической культуры и спорта в Тернейском муниципальном округе " на 2021-2027 годы (2000000000)</t>
  </si>
  <si>
    <t xml:space="preserve">          Основное мероприятие: "Создание условий для привлечения населения Тернейского муиципального округа к занятиям физической культурой и спортом" (2000100000)</t>
  </si>
  <si>
    <t xml:space="preserve">        Муниципальная программа " Обеспечение жильем молодых семей Тернейского муниципального округа на период 2013 - 2027 годы" (3300000000)</t>
  </si>
  <si>
    <t xml:space="preserve">          Основное мероприятие: "Предоставление социальных выплат молодым семьям - участникам программы для приобретения (строительства) стандартного жилья" (3300100000)</t>
  </si>
  <si>
    <t xml:space="preserve">            Предоставление социальных выплат молодым семьям - участникам программы для приобретения (строительства) стандартного жилья за счёт местного, краевого и федерального бюджетов (33001L4970)</t>
  </si>
  <si>
    <t xml:space="preserve">        Муниципальная программа "Модернизация дорожной сети и повышение безопасности дорожного движения на территории  Тернейского муниципального округа " на 2021 - 2023 годы (4000000000)</t>
  </si>
  <si>
    <t xml:space="preserve">          Основное мероприятие: "Содержание автомобильных дорог общего пользования местного значения и инженерных сооружений на них" (4000100000)</t>
  </si>
  <si>
    <t xml:space="preserve">          Основное мероприятие: "Мероприятия по ремонту и капитальному ремонту автомобильных дорог общего пользования местного значения и искусственных сооружений на них" (4000200000)</t>
  </si>
  <si>
    <t xml:space="preserve">          Основное мероприятие: "Мероприятия по повышению безопасности дорожного движения " (4000300000)</t>
  </si>
  <si>
    <t xml:space="preserve">        Муниципальная программа "Комплексные меры противодействия злоупотреблению наркотикам и их незаконному обороту в Тернейском муниципальном округе" на 2021 - 2025 годы (4600000000)</t>
  </si>
  <si>
    <t xml:space="preserve">          Основное мероприятие: Обеспечение организационно-методической помощи (4600100000)</t>
  </si>
  <si>
    <t xml:space="preserve">        Муниципальная программа "Развитие культуры и туризма в Тернейском муниципальном округе на период 2018 - 2027 годы" (5600000000)</t>
  </si>
  <si>
    <t xml:space="preserve">          Основное мероприятие: "Участие творческих коллективов в краевых и региональных мероприятиях" (5600100000)</t>
  </si>
  <si>
    <t xml:space="preserve">            Участие творческих коллективов в краевых, региональных и в районных мероприятиях (5600108010)</t>
  </si>
  <si>
    <t xml:space="preserve">          Основное мероприятие: "Организация и проведение культурно-массовых мероприятий в Тернейском муниципальном округе" (5600200000)</t>
  </si>
  <si>
    <t xml:space="preserve">            Организация и проведение культурно-массовых мероприятий в Тернейском муниципальном округе (5600240991)</t>
  </si>
  <si>
    <t xml:space="preserve">          Основное мероприятие: Укрепление материально-технической базы учреждений (5600400000)</t>
  </si>
  <si>
    <t xml:space="preserve">            Основное мероприятие: "Обеспечение деятельности дворцов, домов культуры и других учреждений культуры " (5600700000)</t>
  </si>
  <si>
    <t xml:space="preserve">           Обеспечение деятельности дворцов, домов культуры и других учреждений культуры за счёт доходов от платных услуг (5600740700)</t>
  </si>
  <si>
    <t xml:space="preserve">        Обеспечение деятельности дворцов, домов культуры и других учреждений культуры за счёт местного бюджета (5600740990)</t>
  </si>
  <si>
    <t xml:space="preserve">             Основные мероприятие: "Обеспечение деятельности подведомственных библиотечных учреждений" (5600800000)</t>
  </si>
  <si>
    <t xml:space="preserve">        Муниципальная программа "Капитальный ремонт муниципального жилищного фонда Тернейского муниципального округа на период 2022 - 2024" (5700000000)</t>
  </si>
  <si>
    <t xml:space="preserve">          Основное мероприятие: "Капитальный ремонт муниципального жилищного фонда" (5700100000)</t>
  </si>
  <si>
    <t xml:space="preserve">            Капитальный ремонт муниципального жилищного фонда (5700105011)</t>
  </si>
  <si>
    <t xml:space="preserve">        Муниципальная программа "Организация летнего оздоровления, отдыха и занятости детей и подростков Тернейского муниципального округа на 2022-2024 годы" (6200000000)</t>
  </si>
  <si>
    <t xml:space="preserve">          Основное мероприятие: "Организация работы детских оздоровительных лагерей с дневным пребыванием детей" (6200100000)</t>
  </si>
  <si>
    <t xml:space="preserve">            Оплата труда воспитателей, педагогов-организаторов и услуг по приготовлению пищи (6200100001)</t>
  </si>
  <si>
    <t xml:space="preserve">            Приобретение товаров для укрепления материально-технической базы пришкольных лагерей (6200100002)</t>
  </si>
  <si>
    <t xml:space="preserve">            Витаминизация детского питания (приобретение соков) (6200100003)</t>
  </si>
  <si>
    <t xml:space="preserve">            Оплата наборов продуктов питания для организации 2-х разового питания в детских оздоровительных лагерях с дневным пребыванием детей и  выплата компенсации родителям (законным предствавителям) части расходов на оплату стоимости путёвки (Субвенции на организацию и обеспечение оздоровления и отдыха детей Приморского края за исключением организации отдыха детей в каникулярное время) (6200193080)</t>
  </si>
  <si>
    <t xml:space="preserve">          Основное мероприятие: "Организация трудоустройства несовершеннолетних граждан" (6200200000)</t>
  </si>
  <si>
    <t xml:space="preserve">            Оплата труда несовершеннолетних граждан (6200200001)</t>
  </si>
  <si>
    <t xml:space="preserve">          Основное мероприятие: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жилых помещений за счёт местного, краевого и федерального бюджетов (6300100000)</t>
  </si>
  <si>
    <t xml:space="preserve">           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 жилых помещений за счёт местного, краевого и федерального бюджетов (63001L5150)</t>
  </si>
  <si>
    <t>% исполнения</t>
  </si>
  <si>
    <t xml:space="preserve">РАСХОДЫ БЮДЖЕТА ТЕРНЕЙСКОГО МУНИЦИПАЛЬНОГО ОКРУГА  ЗА 1 КВАРТАЛ 2023 ГОДА ПО ФИНАНСОВОМУ ОБЕСПЕЧЕНИЮ МУНИЦИПАЛЬНЫХ ПРОГРАММ  </t>
  </si>
  <si>
    <t xml:space="preserve">          Основное мероприятие: Мероприятия, связанные с деятельностью школьных клубов и иных объединений образовательных учреждений, проведение и участие общественнозначимых мероприятиях различного уровня, в том числе за счёт средств добровольных пожертвований (1500900000)</t>
  </si>
  <si>
    <t xml:space="preserve">        Обеспечение бесплатным одноразовым горячим питанием обучающихся 5-11 классов -членов семей участников специальной военной операции по образовательным программам основного общего и среднего общего образования в общеобразовательных организациях Тернейского муниципального округа (1500221993)</t>
  </si>
  <si>
    <t xml:space="preserve">        Строительство средней общеобразовательной школы на 80 мест пгт.Светлая (субсидии на создание новых мест в общеобразовательных организациях, расположенных в сельской местности и посёлках городского типа)(150E152300)</t>
  </si>
  <si>
    <t xml:space="preserve">        Строительство средней общеобразовательной школы на 80 мест пгт.Светлая софинансирование с местного бюджета(150E152301)</t>
  </si>
  <si>
    <t xml:space="preserve">        Строительство средней общеобразовательной школы на 80 мест пгт.Светлая (местный бюджет)(150E152302)</t>
  </si>
  <si>
    <t xml:space="preserve">        Экспертиза сметной стоимости на "Ремонт ограждения территории МКОУ СОШ с.Перетычиха, с.Агзу, п.Терней"(1500402440)</t>
  </si>
  <si>
    <t xml:space="preserve">        Субсидии на реализацию мероприятий по модернизации школьных систем образования, включая софинансирование с местного бюджета(15004L7500)</t>
  </si>
  <si>
    <t xml:space="preserve">        Иные 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(150EВ51790)</t>
  </si>
  <si>
    <t xml:space="preserve">      Основное мероприятие: Реализация национального проекта "Образование", федерального проекта "Патриотическое воспитание граждан Российской Федерации"(150EВ00000)</t>
  </si>
  <si>
    <t xml:space="preserve">            Уличное освещение (1700117011)</t>
  </si>
  <si>
    <t xml:space="preserve">            Устройство и содержание объектов благоустройства и их элементов (1700217021)</t>
  </si>
  <si>
    <t xml:space="preserve">        Благоустройство дворовой территории пгт. Пластун ул. Третий квартал, д.4 за счёт субсидии на поддержку муниципальных программ по благоустройству территорий муниципальных образований Приморского края(1700392610)</t>
  </si>
  <si>
    <t xml:space="preserve">        Благоустройство дворовой территории пгт. Пластун ул. Лермонтова, д.14 за счёт субсидии на поддержку муниципальных программ по благоустройству территорий муниципальных образований Приморского края(1700392611)</t>
  </si>
  <si>
    <t xml:space="preserve">        Благоустройство дворовой территории пгт. Пластун ул. Третий квартал, д. 4 софинансирование за счёт местного бюджета(17003S2610)</t>
  </si>
  <si>
    <t xml:space="preserve">        Благоустройство дворовой территории пгт. Пластун ул. Лермонтова, д.14 софинансирование за счёт местного бюджета(17003S2611)</t>
  </si>
  <si>
    <t xml:space="preserve">        Мероприятия по созданию условий для привлечения населения к занятиям физической культурой и спортом, в том числе приобретение и поставка спортивного инвентаря и его обслуживание(2000120012)</t>
  </si>
  <si>
    <t xml:space="preserve">        Разработка проектно-сметной документации по объекту: "Капитальный ремонт части здания спорткомплекса, расположенного по адресу: Приморский край, Тернейский район, пгт.Пластун, ул.Лермонтова,д.28"(2000124313)</t>
  </si>
  <si>
    <t xml:space="preserve">        Субсидии на приобретение и поставку спортивного инвентаря, спортивного оборудования и иного имущества для развития массового спорта(2000192230)</t>
  </si>
  <si>
    <t xml:space="preserve">        Приобретение и поставка спортивного инвентаря, спортивного оборудования и иного имущества для развития массового спорта, софинансирование за счёт местного бюджета(20001S2230)</t>
  </si>
  <si>
    <t xml:space="preserve">        Содержание автомобильных дорог общего пользования местного значения и инженерных сооружений на них в п.Терней Тернейского муниципального округа(4000140101)</t>
  </si>
  <si>
    <t xml:space="preserve">        Содержание автомобильных дорог общего пользования местного значения и инженерных сооружений на них в п.Пластун Тернейского муниципального округа(4000140102)</t>
  </si>
  <si>
    <t xml:space="preserve">        Содержание автомобильных дорог общего пользования местного значения и инженерных сооружений на них в п.Светлая Тернейского муниципального округа(4000140103)</t>
  </si>
  <si>
    <t xml:space="preserve">        Содержание автомобильных дорог общего пользования местного значения и инженерных сооружений на них в с.Амгу,с.Максимовка, с.Усть-Соболевка Тернейского муниципального округа(4000140104)</t>
  </si>
  <si>
    <t xml:space="preserve">        Содержание автомобильных дорог общего пользования местного значения и инженерных сооружений на них в с.Малая Кема Тернейского муниципального округа(4000140105)</t>
  </si>
  <si>
    <t xml:space="preserve">        Содержание автомобильных дорог общего пользования местного значения и инженерных сооружений на них Тернейского муниципального округа(4000140107)</t>
  </si>
  <si>
    <t xml:space="preserve">        Содержание автомобильных дорог общего пользования местного значения и инженерных сооружений на них в с.Перетычиха, с.Единка Тернейского муниципального округа(4000140106)</t>
  </si>
  <si>
    <t xml:space="preserve">        Содержание автомобильной дороги общего пользования местного значения и инженерных сооружений на них Амгу-Максимовка(4000140108)</t>
  </si>
  <si>
    <t xml:space="preserve">        Паспортизация дорог п. Терней, п. Пластун Тернейского муниципального округа(4000140110)</t>
  </si>
  <si>
    <t xml:space="preserve">        Ремонт автомобильной дороги общего пользования местного значения Тернейского муниципального округа(4000240201)</t>
  </si>
  <si>
    <t xml:space="preserve">        Ремонт автомобильных дорог общего пользования местного значения и инженерных сооружений на них в пгт. Терней Тернейского муниципального округа(4000240202)</t>
  </si>
  <si>
    <t xml:space="preserve">        Ремонт автомобильных дорог общего пользования местного значения и инженерных сооружений на них в пгт. Пластун Тернейского муниципального округа(4000240203)</t>
  </si>
  <si>
    <t xml:space="preserve">        Ремонт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округа(4000240204)</t>
  </si>
  <si>
    <t xml:space="preserve">        Ремонт автомобильных дорог общего пользования местного значения и инженерных сооружений на них в пгт. Светлая Тернейского муниципального округа(4000240205)</t>
  </si>
  <si>
    <t xml:space="preserve">        Ремонт моста по ул. Школьная в с. Перетычиха Тернейского муниципального округа(4000240206)</t>
  </si>
  <si>
    <t xml:space="preserve">        Ремонт моста по ул. Юбилейная в пгт.Терней Тернейского муниципального округа(4000240207)</t>
  </si>
  <si>
    <t xml:space="preserve">        Ремонт автомобильной дороги Амгу-Максимовка км 34-39.265 в Тернейском муниципальном округе Приморского края (ремонт мостов на км 34+400 км 35+300 км 37+270 км 38+200, труб на км 34+700, км 35+950 км 36+700 км 37+700 км 38+100)( за счет субсидии на проектирование, строительство, реконструкция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 за счет средств дорожного фонда Приморского края)(4000292250)</t>
  </si>
  <si>
    <t xml:space="preserve">        Софиннсирование с местного бюджета на ремонт автомобильной дороги Амгу-Максимовка км 34-39.265 в Тернейском муниципальном округе Приморского края (ремонт мостов на км 34+400 км 35+300 км 37+270 км 38+200, труб на км 34+700, км 35+950 км 36+700 км 37+700 км 38+100)(40002S2250)</t>
  </si>
  <si>
    <t xml:space="preserve">        Содержание и ремонт пешеходных переходов и тротуаров в пгт.Терней Тернейского муниципального округа(4000340301)</t>
  </si>
  <si>
    <t xml:space="preserve">        Содержание пешеходных переходов и тротуаров в пгт. Пластун Тернейского муниципального округа(4000340302)</t>
  </si>
  <si>
    <t xml:space="preserve">        Содержание сети уличного освещения на дорогах общего пользования в пгт. Пластун Тернейского муниципального округа(4000340303)</t>
  </si>
  <si>
    <t xml:space="preserve">        Содержание и ремонт сети уличного освещения на дорогах общего пользования в пгт. Терней (ул. Партизанская), в населенных пунктах Тернейского муниципального округа(4000340304)</t>
  </si>
  <si>
    <t xml:space="preserve">        Разработка комплексной схемы организации дорожного движения Тернейского муниципального округа(4000340306)</t>
  </si>
  <si>
    <t xml:space="preserve">        Содержание уличного освещения на территории Тернейского муниципального округа(4000340307)</t>
  </si>
  <si>
    <t xml:space="preserve">        Организация распространения в рамках проводимых профилактических мероприятий печатной продукции, средств наглядной агитации, направленных на противодействие наркомании(4600104203)</t>
  </si>
  <si>
    <t xml:space="preserve">          Основное мероприятие: Совершенствование работы по комплексной профилактике распространения наркомании и связанных с ней правонарушений (4600300000)</t>
  </si>
  <si>
    <t xml:space="preserve">        Проведение мероприятий антинаркотической направленности (приобретение призов для игровых программ и викторин, тематическое оформление мероприятий, создание и распространение средств наглядной агитации)(4600346001)</t>
  </si>
  <si>
    <t xml:space="preserve">        Субсидии на комплектование книжного фонда и обеспечение информационно-техническим оборудованием за счёт краевого бюджета(5600492540)</t>
  </si>
  <si>
    <t xml:space="preserve">        Приобретение, доставка и монтаж сценического комплекса (по соглашению, включая средства субсидии на обеспечение развития и укрепления материально-технической базы домов культуры в населенных пунктах с числом жителей до 50 тысяч человек и софинансирование с местного бюджета)(56004L4670)</t>
  </si>
  <si>
    <t xml:space="preserve">        Приобретение, доставка и монтаж сценического комплекса (местный бюджет)(56004L4671)</t>
  </si>
  <si>
    <t xml:space="preserve">        Комплектование книжного фонда и обеспечение информационно-техническим оборудованием за счёт местного бюджета(56004S2540)</t>
  </si>
  <si>
    <t xml:space="preserve">        Субсидии бюджетам муниципальных образований Приморского края на приобретение музыкальных инструментов и художественного инвентаря для учреждений дополнительного образования детей в сфере культуры(5600792480)</t>
  </si>
  <si>
    <t xml:space="preserve">        Софинансирование на приобретение музыкальных инструментов и художественного инвентаря для учреждений дополнительного образования детей в сфере культуры(56007S2480)</t>
  </si>
  <si>
    <t xml:space="preserve">      Основное мероприятие: Реализация проекта инициативного бюджетирования по направлению "Твой проект"</t>
  </si>
  <si>
    <t xml:space="preserve">        Реализация общественно значимых проектов:Ремонт сельского клуба в селе Перетычиха (краевой бюджет)(5601092361)</t>
  </si>
  <si>
    <t xml:space="preserve">        Реализация общественно значимых проектов: Ремонт клуба с.Малая Кема (краевой бюджет)(5601092362)</t>
  </si>
  <si>
    <t xml:space="preserve">        Реализация общественно значимых проектов:Ремонт сельского клуба в селе Перетычиха (софинансирование местный бюджет)(56010S2361)</t>
  </si>
  <si>
    <t xml:space="preserve">        Реализация общественно значимых проектов: Ремонт клуба с.Малая Кема(софинансирование местный бюджет)(56010S2362)</t>
  </si>
  <si>
    <t xml:space="preserve">      Основные мероприятие: "Строительство, реконструкция, капитальный ремонт и ремонт учреждений культуры, обустройство прилегающих к ним территорий "(5601100000)</t>
  </si>
  <si>
    <t xml:space="preserve">        Проведение негосударственной экспертизы документации на "Ремонт сельского клуба с.Перетычиха", "Ремонт клуба с.Малая Кема"(5601140914)</t>
  </si>
  <si>
    <t xml:space="preserve">      Основное мероприятие: Реализация национального проекта "Культура", Федеральный проект "Культурная среда"(560А100000)</t>
  </si>
  <si>
    <t xml:space="preserve">        Капитальный ремонт нежилого здания (2,3 этаж), расположенного на территории Тернейского муниципального округа Приморского края, по адресу: пгт.Терней, ул.Ивановская, д.4 ( по соглашению, включая средства субсидии по модернизации муниципальных детских школ искусств и софинансирование с местного бюджета)(560А155192)</t>
  </si>
  <si>
    <t xml:space="preserve">        Капитальный ремонт нежилого здания (2,3 этаж), расположенного на территории Тернейского муниципального округа Приморского края, по адресу: пгт.Терней, ул.Ивановская, д.4 (местный бюджет)(560А155193)</t>
  </si>
  <si>
    <t xml:space="preserve">        Обеспечение пожарной безопасности в населённых пунктах: обновление и обустройство минерализованных полос для предотвращения перехода природных пожаров на территории населённых пунктов. Обеспечение пожарной безопасности на границе земель госземзапаса с лесами Тернейского муниципального округа (6700103110)</t>
  </si>
  <si>
    <t xml:space="preserve">          Основное мероприятие: "Обеспечение пожарной безопасности на территории Тернейского муниципального округа" (6700100000)</t>
  </si>
  <si>
    <t xml:space="preserve">        Муниципальная поддержка общественной организации " Добровольная пожарная охрана": Приобретение средств индивидуальной защиты, технических средств тушения пожаров (6700103120)</t>
  </si>
  <si>
    <t xml:space="preserve">        Поощрение добровольных пожарных дружин (6700103122)</t>
  </si>
  <si>
    <t xml:space="preserve">        Обустройство искусственных пожарных водоемов объемом 54 м3 в населенных пунктах в нормативном радиусе 200 метров от социально значимых объектов (6700103123)</t>
  </si>
  <si>
    <t xml:space="preserve">        Содержание пожарных водоёмов (6700103124)</t>
  </si>
  <si>
    <t xml:space="preserve">      Основное мероприятие: Создание условий для организации добровольной пожарной охраны на территории Тернейского муниципального округа (6700400000)</t>
  </si>
  <si>
    <t xml:space="preserve">        Доставка и установка железобетонных плит ПД в с.Усть-Соболевка (местный бюджет)(6700412660)</t>
  </si>
  <si>
    <t xml:space="preserve">        Установка пожарного бокса в с.Усть-Соболевка (за счет субсидии на создание условий для организации добровольной пожарной охраны, в рамках обеспечения первичных мер пожарной безопасности) (6700492660)</t>
  </si>
  <si>
    <t xml:space="preserve">        Развитие и укрепление материально-технической базы добровольной пожарной охраны (за счет субсидии на создание условий для организации добровольной пожарной охраны, в рамках обеспечения первичных мер пожарной безопасности) (6700492661)</t>
  </si>
  <si>
    <t xml:space="preserve">        Установка пожарного бокса в с.Усть-Соболевка (софинансирование местный бюджет) (67004S2660)</t>
  </si>
  <si>
    <t xml:space="preserve">        Развитие и укрепление материально-технической базы добровольной пожарной охраны ( софинансирование местный бюджет ) (67004S2661)</t>
  </si>
  <si>
    <t xml:space="preserve">    Муниципальная программа "Профилактика экстремизма и терроризма, а также минимизация и (или) ликвидация последствий проявлений терроризма и экстремизма на территории Тернейского муниципального округа " на период 2023-2025 годов (7100000000)</t>
  </si>
  <si>
    <t xml:space="preserve">      Основное мероприятие: Организация подготовки проектов, изготовление, приобретение буклетов, плакатов, памяток и рекомендаций для учреждений, предприятий, организаций, расположенных на территории Тернейского муниципального округа, по антитеррористической и экстремистстской тематике (7100100000)</t>
  </si>
  <si>
    <t xml:space="preserve">        Организация подготовки проектов, изготовление, приобретение буклетов, плакатов, памяток и рекомендаций для учреждений, предприятий, организаций, расположенных на территории Тернейского муниципального округа, по антитеррористической и экстремистстской тематике (7100107110)</t>
  </si>
  <si>
    <t xml:space="preserve">      Основное мероприятие: Организация оснащения объектов (территорий) современными техническими средствами и системами для воспрепятствования неправомерному проникновению на объекты (территории) (7100200000)</t>
  </si>
  <si>
    <t xml:space="preserve">        "Приобретение и монтаж TVI системы видеонаблюдения" по адресу: п.Терней, (парковая зона, ледовый городок) (7100207120)</t>
  </si>
  <si>
    <t xml:space="preserve">        "Приобретение и монтаж TVI системы видеонаблюдения" по адресу: п.Пластун, (площадка ГТО, скейт-парк) (7100207121)</t>
  </si>
  <si>
    <t xml:space="preserve">    Муниципальная программа "Внесение в Единый государственный реестр недвижимости сведений о границах территориальных зон населённых пунктов Тернейского муниципального округа" на 2022 - 2024 годы (7200000000)</t>
  </si>
  <si>
    <t xml:space="preserve">      Основное мероприятие: Обеспечение проведения землеустроительных работ по описанию местоположения границ территориальных зон в населённых пунктах Тернейского муниципального округа (7200100000)</t>
  </si>
  <si>
    <t xml:space="preserve">        Обеспечение проведения землеустроительных работ по описанию местоположения границ территориальных зон в населенных пунктах Тернейского муниципального округа (7200104120)</t>
  </si>
  <si>
    <t xml:space="preserve">         Муниципальная программа «Защита населения и территории Тернейского муниципального района от чрезвычайных ситуаций на 2020-2024 годы.» (6700000000)</t>
  </si>
  <si>
    <t xml:space="preserve">        Муниципальная программа "Основные направления реализации молодёжной политики в Тернейском муниципальном округе на 2023-2027 годы" (1200000000)</t>
  </si>
  <si>
    <t xml:space="preserve">      Основное мероприятие: Создание условий для социальной активности молодежи, для воспитания гражданственности и патриотизма (1200100000)</t>
  </si>
  <si>
    <t xml:space="preserve">        Организация работы по присуждению именных премий главы Тернейского муниципального округа (1200112010)</t>
  </si>
  <si>
    <t xml:space="preserve">        Ремонт ограждения территории МКОУ СОШ с.Агзу, МКОУ СОШ с.Перетычиха, МКОУ СОШ п.Терней за счёт субсидии на капитальный ремонт зданий общеобразовательных учреждений (1500492340)</t>
  </si>
  <si>
    <t xml:space="preserve">        Ремонт ограждения территории МКОУ СОШ с.Агзу, МКОУ СОШ с.Перетычиха, МКОУ СОШ п.Терней (за счёт местного бюджета софинансирование субсидии на капитальный ремонт зданий общеобразовательных учреждений) (15004S2340)</t>
  </si>
  <si>
    <t xml:space="preserve">         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 (150E193140)</t>
  </si>
  <si>
    <t xml:space="preserve">          Обеспечение деятельности подведомственных учреждений дополнительного образования за счёт платных услуг (1500623700)</t>
  </si>
  <si>
    <t xml:space="preserve">          Обеспечение деятельности подведомственных учреждений дополнительного образования за счёт местного бюджета (1500623990)</t>
  </si>
  <si>
    <t xml:space="preserve">          Обеспечение персонифицированного финансирования дополнительного образования детей (1500623994)</t>
  </si>
  <si>
    <t xml:space="preserve">          Обеспечение деятельности учебно-методических кабинетов, централизованных бухгалтерий, групп хозяйственного обслуживания учреждений за счёт местного бюджета (1500745990)</t>
  </si>
  <si>
    <t xml:space="preserve">         Участие учащихся общеобразовательных учреждений в общественнозначимых мероприятиях муниципального, межмуниципального, краевого, межрегионального, российского и международного уровней (1500921556)</t>
  </si>
  <si>
    <t xml:space="preserve">            Субсидии на возмещение выпадающих доходов организациям, оказывающим услуги по снабжению населения твёрдым топливом, для стабилизации работы за счёт краевого бюджета (1900192620)</t>
  </si>
  <si>
    <t xml:space="preserve">          Участие сборных команд  Тернейского муниципального округа в физкультурных и спортивных мероприятиях межмуниципального ,краевого ,межрегионального , российского и международного уровней (2000120001)</t>
  </si>
  <si>
    <t>за счёт средств местного бюджета</t>
  </si>
  <si>
    <t>за счёт средств краевого бюджета</t>
  </si>
  <si>
    <t>за счёт средств  местного бюджета</t>
  </si>
  <si>
    <t xml:space="preserve"> Обеспечение деятельности подведомственных библиотечных учреждений  за счёт доходов от платных услуг (5600842700)</t>
  </si>
  <si>
    <t xml:space="preserve">          Обеспечение деятельности подведомственных библиотечных учреждений за счёт местного бюджета (5600842990)</t>
  </si>
  <si>
    <t>№ 424 от 18.04.2023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</si>
</sst>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3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2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3" fillId="0" borderId="2">
      <alignment vertical="top" wrapText="1"/>
    </xf>
    <xf numFmtId="4" fontId="3" fillId="3" borderId="2">
      <alignment horizontal="right" vertical="top" shrinkToFit="1"/>
    </xf>
  </cellStyleXfs>
  <cellXfs count="108">
    <xf numFmtId="0" fontId="0" fillId="0" borderId="0" xfId="0"/>
    <xf numFmtId="0" fontId="0" fillId="0" borderId="0" xfId="0" applyProtection="1">
      <protection locked="0"/>
    </xf>
    <xf numFmtId="0" fontId="0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6" fillId="0" borderId="0" xfId="0" applyFont="1" applyFill="1" applyAlignment="1" applyProtection="1">
      <alignment horizontal="right"/>
      <protection locked="0"/>
    </xf>
    <xf numFmtId="4" fontId="7" fillId="0" borderId="2" xfId="9" applyNumberFormat="1" applyFont="1" applyFill="1" applyProtection="1">
      <alignment horizontal="right" vertical="top" shrinkToFit="1"/>
    </xf>
    <xf numFmtId="4" fontId="7" fillId="0" borderId="4" xfId="9" applyNumberFormat="1" applyFont="1" applyFill="1" applyBorder="1" applyProtection="1">
      <alignment horizontal="right" vertical="top" shrinkToFit="1"/>
    </xf>
    <xf numFmtId="4" fontId="7" fillId="0" borderId="9" xfId="9" applyNumberFormat="1" applyFont="1" applyFill="1" applyBorder="1" applyProtection="1">
      <alignment horizontal="right" vertical="top" shrinkToFit="1"/>
    </xf>
    <xf numFmtId="4" fontId="7" fillId="0" borderId="12" xfId="9" applyNumberFormat="1" applyFont="1" applyFill="1" applyBorder="1" applyProtection="1">
      <alignment horizontal="right" vertical="top" shrinkToFit="1"/>
    </xf>
    <xf numFmtId="4" fontId="7" fillId="0" borderId="8" xfId="9" applyNumberFormat="1" applyFont="1" applyFill="1" applyBorder="1" applyProtection="1">
      <alignment horizontal="right" vertical="top" shrinkToFit="1"/>
    </xf>
    <xf numFmtId="0" fontId="5" fillId="0" borderId="0" xfId="0" applyFont="1" applyAlignment="1" applyProtection="1">
      <alignment horizontal="right"/>
      <protection locked="0"/>
    </xf>
    <xf numFmtId="0" fontId="7" fillId="0" borderId="5" xfId="5" applyNumberFormat="1" applyFont="1" applyFill="1" applyBorder="1" applyProtection="1">
      <alignment horizontal="center" vertical="center" wrapText="1"/>
    </xf>
    <xf numFmtId="0" fontId="7" fillId="0" borderId="2" xfId="5" applyNumberFormat="1" applyFont="1" applyFill="1" applyProtection="1">
      <alignment horizontal="center" vertical="center" wrapText="1"/>
    </xf>
    <xf numFmtId="4" fontId="7" fillId="0" borderId="5" xfId="9" applyNumberFormat="1" applyFont="1" applyFill="1" applyBorder="1" applyProtection="1">
      <alignment horizontal="right" vertical="top" shrinkToFit="1"/>
    </xf>
    <xf numFmtId="4" fontId="7" fillId="0" borderId="15" xfId="9" applyNumberFormat="1" applyFont="1" applyFill="1" applyBorder="1" applyProtection="1">
      <alignment horizontal="right" vertical="top" shrinkToFit="1"/>
    </xf>
    <xf numFmtId="4" fontId="7" fillId="0" borderId="14" xfId="9" applyNumberFormat="1" applyFont="1" applyFill="1" applyBorder="1" applyProtection="1">
      <alignment horizontal="right" vertical="top" shrinkToFit="1"/>
    </xf>
    <xf numFmtId="4" fontId="7" fillId="0" borderId="10" xfId="9" applyNumberFormat="1" applyFont="1" applyFill="1" applyBorder="1" applyProtection="1">
      <alignment horizontal="right" vertical="top" shrinkToFit="1"/>
    </xf>
    <xf numFmtId="4" fontId="7" fillId="0" borderId="13" xfId="9" applyNumberFormat="1" applyFont="1" applyFill="1" applyBorder="1" applyProtection="1">
      <alignment horizontal="right" vertical="top" shrinkToFit="1"/>
    </xf>
    <xf numFmtId="0" fontId="8" fillId="0" borderId="0" xfId="0" applyFont="1" applyProtection="1">
      <protection locked="0"/>
    </xf>
    <xf numFmtId="0" fontId="5" fillId="0" borderId="0" xfId="0" applyFont="1" applyProtection="1">
      <protection locked="0"/>
    </xf>
    <xf numFmtId="4" fontId="5" fillId="0" borderId="4" xfId="0" applyNumberFormat="1" applyFont="1" applyFill="1" applyBorder="1" applyAlignment="1" applyProtection="1">
      <alignment vertical="top"/>
      <protection locked="0"/>
    </xf>
    <xf numFmtId="4" fontId="7" fillId="0" borderId="19" xfId="9" applyNumberFormat="1" applyFont="1" applyFill="1" applyBorder="1" applyProtection="1">
      <alignment horizontal="right" vertical="top" shrinkToFit="1"/>
    </xf>
    <xf numFmtId="4" fontId="5" fillId="0" borderId="17" xfId="0" applyNumberFormat="1" applyFont="1" applyFill="1" applyBorder="1" applyAlignment="1" applyProtection="1">
      <alignment vertical="top"/>
      <protection locked="0"/>
    </xf>
    <xf numFmtId="4" fontId="5" fillId="0" borderId="0" xfId="0" applyNumberFormat="1" applyFont="1" applyFill="1" applyAlignment="1" applyProtection="1">
      <alignment vertical="top"/>
      <protection locked="0"/>
    </xf>
    <xf numFmtId="4" fontId="5" fillId="0" borderId="18" xfId="0" applyNumberFormat="1" applyFont="1" applyFill="1" applyBorder="1" applyAlignment="1" applyProtection="1">
      <alignment vertical="top"/>
      <protection locked="0"/>
    </xf>
    <xf numFmtId="4" fontId="5" fillId="0" borderId="0" xfId="0" applyNumberFormat="1" applyFont="1" applyFill="1" applyProtection="1">
      <protection locked="0"/>
    </xf>
    <xf numFmtId="0" fontId="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4" fontId="9" fillId="0" borderId="2" xfId="9" applyNumberFormat="1" applyFont="1" applyFill="1" applyProtection="1">
      <alignment horizontal="right" vertical="top" shrinkToFit="1"/>
    </xf>
    <xf numFmtId="4" fontId="10" fillId="0" borderId="2" xfId="9" applyNumberFormat="1" applyFont="1" applyFill="1" applyProtection="1">
      <alignment horizontal="right" vertical="top" shrinkToFit="1"/>
    </xf>
    <xf numFmtId="4" fontId="11" fillId="0" borderId="17" xfId="0" applyNumberFormat="1" applyFont="1" applyFill="1" applyBorder="1" applyAlignment="1" applyProtection="1">
      <alignment vertical="top"/>
      <protection locked="0"/>
    </xf>
    <xf numFmtId="4" fontId="10" fillId="0" borderId="4" xfId="9" applyNumberFormat="1" applyFont="1" applyFill="1" applyBorder="1" applyProtection="1">
      <alignment horizontal="right" vertical="top" shrinkToFit="1"/>
    </xf>
    <xf numFmtId="4" fontId="9" fillId="0" borderId="5" xfId="9" applyNumberFormat="1" applyFont="1" applyFill="1" applyBorder="1" applyProtection="1">
      <alignment horizontal="right" vertical="top" shrinkToFit="1"/>
    </xf>
    <xf numFmtId="4" fontId="9" fillId="0" borderId="4" xfId="9" applyNumberFormat="1" applyFont="1" applyFill="1" applyBorder="1" applyProtection="1">
      <alignment horizontal="right" vertical="top" shrinkToFit="1"/>
    </xf>
    <xf numFmtId="0" fontId="7" fillId="0" borderId="14" xfId="5" applyNumberFormat="1" applyFont="1" applyFill="1" applyBorder="1" applyProtection="1">
      <alignment horizontal="center" vertical="center" wrapText="1"/>
    </xf>
    <xf numFmtId="0" fontId="10" fillId="0" borderId="13" xfId="6" applyNumberFormat="1" applyFont="1" applyFill="1" applyBorder="1" applyAlignment="1" applyProtection="1">
      <alignment vertical="center" wrapText="1"/>
    </xf>
    <xf numFmtId="0" fontId="7" fillId="0" borderId="13" xfId="6" applyNumberFormat="1" applyFont="1" applyFill="1" applyBorder="1" applyAlignment="1" applyProtection="1">
      <alignment vertical="center" wrapText="1"/>
    </xf>
    <xf numFmtId="0" fontId="10" fillId="0" borderId="22" xfId="6" applyNumberFormat="1" applyFont="1" applyFill="1" applyBorder="1" applyAlignment="1" applyProtection="1">
      <alignment vertical="center" wrapText="1"/>
    </xf>
    <xf numFmtId="0" fontId="7" fillId="0" borderId="22" xfId="25" applyNumberFormat="1" applyFont="1" applyFill="1" applyBorder="1" applyAlignment="1" applyProtection="1">
      <alignment vertical="center" wrapText="1"/>
    </xf>
    <xf numFmtId="0" fontId="7" fillId="0" borderId="3" xfId="25" applyNumberFormat="1" applyFont="1" applyFill="1" applyBorder="1" applyAlignment="1" applyProtection="1">
      <alignment vertical="center" wrapText="1"/>
    </xf>
    <xf numFmtId="0" fontId="10" fillId="0" borderId="7" xfId="25" applyNumberFormat="1" applyFont="1" applyFill="1" applyBorder="1" applyAlignment="1" applyProtection="1">
      <alignment vertical="center" wrapText="1"/>
    </xf>
    <xf numFmtId="0" fontId="7" fillId="0" borderId="7" xfId="25" applyNumberFormat="1" applyFont="1" applyFill="1" applyBorder="1" applyAlignment="1" applyProtection="1">
      <alignment vertical="center" wrapText="1"/>
    </xf>
    <xf numFmtId="0" fontId="7" fillId="0" borderId="22" xfId="6" applyNumberFormat="1" applyFont="1" applyFill="1" applyBorder="1" applyAlignment="1" applyProtection="1">
      <alignment vertical="center" wrapText="1"/>
    </xf>
    <xf numFmtId="4" fontId="11" fillId="0" borderId="4" xfId="0" applyNumberFormat="1" applyFont="1" applyFill="1" applyBorder="1" applyAlignment="1" applyProtection="1">
      <alignment vertical="top"/>
      <protection locked="0"/>
    </xf>
    <xf numFmtId="0" fontId="8" fillId="0" borderId="4" xfId="0" applyFont="1" applyBorder="1" applyProtection="1">
      <protection locked="0"/>
    </xf>
    <xf numFmtId="0" fontId="7" fillId="0" borderId="26" xfId="5" applyNumberFormat="1" applyFont="1" applyFill="1" applyBorder="1" applyProtection="1">
      <alignment horizontal="center" vertical="center" wrapText="1"/>
    </xf>
    <xf numFmtId="4" fontId="7" fillId="0" borderId="2" xfId="7" applyNumberFormat="1" applyFont="1" applyFill="1" applyProtection="1">
      <alignment horizontal="center" vertical="top" shrinkToFit="1"/>
    </xf>
    <xf numFmtId="4" fontId="10" fillId="0" borderId="2" xfId="7" applyNumberFormat="1" applyFont="1" applyFill="1" applyProtection="1">
      <alignment horizontal="center" vertical="top" shrinkToFit="1"/>
    </xf>
    <xf numFmtId="4" fontId="10" fillId="0" borderId="4" xfId="7" applyNumberFormat="1" applyFont="1" applyFill="1" applyBorder="1" applyProtection="1">
      <alignment horizontal="center" vertical="top" shrinkToFit="1"/>
    </xf>
    <xf numFmtId="4" fontId="7" fillId="0" borderId="4" xfId="7" applyNumberFormat="1" applyFont="1" applyFill="1" applyBorder="1" applyProtection="1">
      <alignment horizontal="center" vertical="top" shrinkToFit="1"/>
    </xf>
    <xf numFmtId="4" fontId="9" fillId="0" borderId="2" xfId="7" applyNumberFormat="1" applyFont="1" applyFill="1" applyProtection="1">
      <alignment horizontal="center" vertical="top" shrinkToFit="1"/>
    </xf>
    <xf numFmtId="4" fontId="7" fillId="0" borderId="13" xfId="7" applyNumberFormat="1" applyFont="1" applyFill="1" applyBorder="1" applyProtection="1">
      <alignment horizontal="center" vertical="top" shrinkToFit="1"/>
    </xf>
    <xf numFmtId="0" fontId="7" fillId="0" borderId="4" xfId="25" applyNumberFormat="1" applyFont="1" applyFill="1" applyBorder="1" applyAlignment="1" applyProtection="1">
      <alignment vertical="center" wrapText="1"/>
    </xf>
    <xf numFmtId="4" fontId="9" fillId="0" borderId="13" xfId="7" applyNumberFormat="1" applyFont="1" applyFill="1" applyBorder="1" applyProtection="1">
      <alignment horizontal="center" vertical="top" shrinkToFit="1"/>
    </xf>
    <xf numFmtId="4" fontId="10" fillId="0" borderId="13" xfId="7" applyNumberFormat="1" applyFont="1" applyFill="1" applyBorder="1" applyProtection="1">
      <alignment horizontal="center" vertical="top" shrinkToFit="1"/>
    </xf>
    <xf numFmtId="4" fontId="7" fillId="0" borderId="16" xfId="7" applyNumberFormat="1" applyFont="1" applyFill="1" applyBorder="1" applyProtection="1">
      <alignment horizontal="center" vertical="top" shrinkToFit="1"/>
    </xf>
    <xf numFmtId="4" fontId="9" fillId="0" borderId="4" xfId="7" applyNumberFormat="1" applyFont="1" applyFill="1" applyBorder="1" applyProtection="1">
      <alignment horizontal="center" vertical="top" shrinkToFit="1"/>
    </xf>
    <xf numFmtId="0" fontId="10" fillId="0" borderId="3" xfId="6" applyNumberFormat="1" applyFont="1" applyFill="1" applyBorder="1" applyAlignment="1" applyProtection="1">
      <alignment vertical="center" wrapText="1"/>
    </xf>
    <xf numFmtId="4" fontId="10" fillId="0" borderId="10" xfId="7" applyNumberFormat="1" applyFont="1" applyFill="1" applyBorder="1" applyProtection="1">
      <alignment horizontal="center" vertical="top" shrinkToFit="1"/>
    </xf>
    <xf numFmtId="0" fontId="7" fillId="0" borderId="25" xfId="6" applyNumberFormat="1" applyFont="1" applyFill="1" applyBorder="1" applyAlignment="1" applyProtection="1">
      <alignment vertical="center" wrapText="1"/>
    </xf>
    <xf numFmtId="0" fontId="10" fillId="0" borderId="4" xfId="6" applyNumberFormat="1" applyFont="1" applyFill="1" applyBorder="1" applyAlignment="1" applyProtection="1">
      <alignment vertical="center" wrapText="1"/>
    </xf>
    <xf numFmtId="0" fontId="7" fillId="0" borderId="4" xfId="6" applyNumberFormat="1" applyFont="1" applyFill="1" applyBorder="1" applyAlignment="1" applyProtection="1">
      <alignment vertical="center" wrapText="1"/>
    </xf>
    <xf numFmtId="4" fontId="7" fillId="0" borderId="10" xfId="7" applyNumberFormat="1" applyFont="1" applyFill="1" applyBorder="1" applyProtection="1">
      <alignment horizontal="center" vertical="top" shrinkToFit="1"/>
    </xf>
    <xf numFmtId="0" fontId="7" fillId="0" borderId="3" xfId="6" applyNumberFormat="1" applyFont="1" applyFill="1" applyBorder="1" applyAlignment="1" applyProtection="1">
      <alignment vertical="center" wrapText="1"/>
    </xf>
    <xf numFmtId="0" fontId="10" fillId="0" borderId="16" xfId="6" applyNumberFormat="1" applyFont="1" applyFill="1" applyBorder="1" applyAlignment="1" applyProtection="1">
      <alignment vertical="center" wrapText="1"/>
    </xf>
    <xf numFmtId="0" fontId="9" fillId="0" borderId="7" xfId="6" applyNumberFormat="1" applyFont="1" applyFill="1" applyBorder="1" applyAlignment="1" applyProtection="1">
      <alignment vertical="top" wrapText="1"/>
    </xf>
    <xf numFmtId="4" fontId="9" fillId="0" borderId="11" xfId="9" applyNumberFormat="1" applyFont="1" applyFill="1" applyBorder="1" applyProtection="1">
      <alignment horizontal="right" vertical="top" shrinkToFit="1"/>
    </xf>
    <xf numFmtId="4" fontId="0" fillId="0" borderId="0" xfId="0" applyNumberFormat="1" applyProtection="1">
      <protection locked="0"/>
    </xf>
    <xf numFmtId="4" fontId="0" fillId="0" borderId="0" xfId="0" applyNumberFormat="1" applyFill="1" applyProtection="1">
      <protection locked="0"/>
    </xf>
    <xf numFmtId="4" fontId="5" fillId="0" borderId="27" xfId="0" applyNumberFormat="1" applyFont="1" applyFill="1" applyBorder="1" applyAlignment="1" applyProtection="1">
      <alignment vertical="top"/>
      <protection locked="0"/>
    </xf>
    <xf numFmtId="4" fontId="10" fillId="0" borderId="5" xfId="5" applyNumberFormat="1" applyFont="1" applyFill="1" applyBorder="1" applyProtection="1">
      <alignment horizontal="center" vertical="center" wrapText="1"/>
    </xf>
    <xf numFmtId="4" fontId="7" fillId="0" borderId="5" xfId="5" applyNumberFormat="1" applyFont="1" applyFill="1" applyBorder="1" applyProtection="1">
      <alignment horizontal="center" vertical="center" wrapText="1"/>
    </xf>
    <xf numFmtId="4" fontId="10" fillId="0" borderId="2" xfId="5" applyNumberFormat="1" applyFont="1" applyFill="1" applyAlignment="1" applyProtection="1">
      <alignment horizontal="right" vertical="center" wrapText="1"/>
    </xf>
    <xf numFmtId="4" fontId="10" fillId="0" borderId="5" xfId="5" applyNumberFormat="1" applyFont="1" applyFill="1" applyBorder="1" applyAlignment="1" applyProtection="1">
      <alignment horizontal="right" vertical="center" wrapText="1"/>
    </xf>
    <xf numFmtId="4" fontId="7" fillId="0" borderId="2" xfId="5" applyNumberFormat="1" applyFont="1" applyFill="1" applyAlignment="1" applyProtection="1">
      <alignment horizontal="right" vertical="center" wrapText="1"/>
    </xf>
    <xf numFmtId="4" fontId="7" fillId="0" borderId="5" xfId="5" applyNumberFormat="1" applyFont="1" applyFill="1" applyBorder="1" applyAlignment="1" applyProtection="1">
      <alignment horizontal="right" vertical="center" wrapText="1"/>
    </xf>
    <xf numFmtId="0" fontId="10" fillId="0" borderId="14" xfId="5" applyNumberFormat="1" applyFont="1" applyFill="1" applyBorder="1" applyAlignment="1" applyProtection="1">
      <alignment horizontal="left" vertical="center" wrapText="1"/>
    </xf>
    <xf numFmtId="4" fontId="11" fillId="0" borderId="18" xfId="0" applyNumberFormat="1" applyFont="1" applyFill="1" applyBorder="1" applyAlignment="1" applyProtection="1">
      <alignment vertical="top"/>
      <protection locked="0"/>
    </xf>
    <xf numFmtId="4" fontId="11" fillId="0" borderId="27" xfId="0" applyNumberFormat="1" applyFont="1" applyFill="1" applyBorder="1" applyAlignment="1" applyProtection="1">
      <alignment vertical="top"/>
      <protection locked="0"/>
    </xf>
    <xf numFmtId="4" fontId="7" fillId="0" borderId="28" xfId="9" applyNumberFormat="1" applyFont="1" applyFill="1" applyBorder="1" applyProtection="1">
      <alignment horizontal="right" vertical="top" shrinkToFit="1"/>
    </xf>
    <xf numFmtId="0" fontId="7" fillId="0" borderId="14" xfId="5" applyNumberFormat="1" applyFont="1" applyFill="1" applyBorder="1" applyAlignment="1" applyProtection="1">
      <alignment horizontal="left" vertical="center" wrapText="1"/>
    </xf>
    <xf numFmtId="4" fontId="7" fillId="0" borderId="29" xfId="9" applyNumberFormat="1" applyFont="1" applyFill="1" applyBorder="1" applyProtection="1">
      <alignment horizontal="right" vertical="top" shrinkToFit="1"/>
    </xf>
    <xf numFmtId="0" fontId="9" fillId="0" borderId="14" xfId="5" applyNumberFormat="1" applyFont="1" applyFill="1" applyBorder="1" applyAlignment="1" applyProtection="1">
      <alignment horizontal="left" vertical="center" wrapText="1"/>
    </xf>
    <xf numFmtId="4" fontId="9" fillId="0" borderId="5" xfId="5" applyNumberFormat="1" applyFont="1" applyFill="1" applyBorder="1" applyProtection="1">
      <alignment horizontal="center" vertical="center" wrapText="1"/>
    </xf>
    <xf numFmtId="4" fontId="9" fillId="0" borderId="2" xfId="5" applyNumberFormat="1" applyFont="1" applyFill="1" applyAlignment="1" applyProtection="1">
      <alignment horizontal="right" vertical="center" wrapText="1"/>
    </xf>
    <xf numFmtId="4" fontId="9" fillId="0" borderId="5" xfId="5" applyNumberFormat="1" applyFont="1" applyFill="1" applyBorder="1" applyAlignment="1" applyProtection="1">
      <alignment horizontal="right" vertical="center" wrapText="1"/>
    </xf>
    <xf numFmtId="0" fontId="9" fillId="0" borderId="13" xfId="6" applyNumberFormat="1" applyFont="1" applyFill="1" applyBorder="1" applyAlignment="1" applyProtection="1">
      <alignment vertical="center" wrapText="1"/>
    </xf>
    <xf numFmtId="4" fontId="10" fillId="0" borderId="2" xfId="7" applyNumberFormat="1" applyFont="1" applyFill="1" applyAlignment="1" applyProtection="1">
      <alignment horizontal="center" vertical="top" shrinkToFit="1"/>
    </xf>
    <xf numFmtId="0" fontId="9" fillId="0" borderId="7" xfId="25" applyNumberFormat="1" applyFont="1" applyFill="1" applyBorder="1" applyAlignment="1" applyProtection="1">
      <alignment vertical="center" wrapText="1"/>
    </xf>
    <xf numFmtId="0" fontId="9" fillId="0" borderId="14" xfId="6" applyNumberFormat="1" applyFont="1" applyFill="1" applyBorder="1" applyAlignment="1" applyProtection="1">
      <alignment vertical="center" wrapText="1"/>
    </xf>
    <xf numFmtId="0" fontId="9" fillId="0" borderId="25" xfId="6" applyNumberFormat="1" applyFont="1" applyFill="1" applyBorder="1" applyAlignment="1" applyProtection="1">
      <alignment vertical="center" wrapText="1"/>
    </xf>
    <xf numFmtId="0" fontId="9" fillId="0" borderId="4" xfId="6" applyNumberFormat="1" applyFont="1" applyFill="1" applyBorder="1" applyAlignment="1" applyProtection="1">
      <alignment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6" fillId="0" borderId="0" xfId="0" applyFont="1" applyFill="1" applyAlignment="1" applyProtection="1">
      <alignment horizontal="right"/>
      <protection locked="0"/>
    </xf>
    <xf numFmtId="0" fontId="6" fillId="0" borderId="0" xfId="0" applyFont="1" applyFill="1" applyAlignment="1" applyProtection="1">
      <alignment horizontal="right" vertical="center"/>
      <protection locked="0"/>
    </xf>
    <xf numFmtId="0" fontId="5" fillId="0" borderId="6" xfId="0" applyFont="1" applyBorder="1" applyAlignment="1" applyProtection="1">
      <alignment horizontal="center"/>
      <protection locked="0"/>
    </xf>
    <xf numFmtId="0" fontId="5" fillId="0" borderId="23" xfId="0" applyFont="1" applyBorder="1" applyAlignment="1" applyProtection="1">
      <alignment horizontal="center"/>
      <protection locked="0"/>
    </xf>
    <xf numFmtId="0" fontId="5" fillId="0" borderId="7" xfId="0" applyFont="1" applyBorder="1" applyAlignment="1" applyProtection="1">
      <alignment horizontal="center"/>
      <protection locked="0"/>
    </xf>
    <xf numFmtId="0" fontId="7" fillId="0" borderId="4" xfId="5" applyNumberFormat="1" applyFont="1" applyFill="1" applyBorder="1" applyAlignment="1" applyProtection="1">
      <alignment horizontal="center" vertical="center" wrapText="1"/>
    </xf>
    <xf numFmtId="0" fontId="7" fillId="0" borderId="24" xfId="5" applyNumberFormat="1" applyFont="1" applyFill="1" applyBorder="1" applyAlignment="1" applyProtection="1">
      <alignment horizontal="center" vertical="center" wrapText="1"/>
    </xf>
    <xf numFmtId="0" fontId="7" fillId="0" borderId="25" xfId="5" applyNumberFormat="1" applyFont="1" applyFill="1" applyBorder="1" applyAlignment="1" applyProtection="1">
      <alignment horizontal="center" vertical="center" wrapText="1"/>
    </xf>
    <xf numFmtId="0" fontId="7" fillId="0" borderId="6" xfId="2" applyNumberFormat="1" applyFont="1" applyFill="1" applyBorder="1" applyAlignment="1" applyProtection="1">
      <alignment horizontal="center"/>
    </xf>
    <xf numFmtId="0" fontId="7" fillId="0" borderId="23" xfId="2" applyNumberFormat="1" applyFont="1" applyFill="1" applyBorder="1" applyAlignment="1" applyProtection="1">
      <alignment horizontal="center"/>
    </xf>
    <xf numFmtId="0" fontId="7" fillId="0" borderId="7" xfId="2" applyNumberFormat="1" applyFont="1" applyFill="1" applyBorder="1" applyAlignment="1" applyProtection="1">
      <alignment horizontal="center"/>
    </xf>
    <xf numFmtId="0" fontId="7" fillId="0" borderId="10" xfId="5" applyNumberFormat="1" applyFont="1" applyFill="1" applyBorder="1" applyAlignment="1" applyProtection="1">
      <alignment horizontal="center" vertical="center" wrapText="1"/>
    </xf>
    <xf numFmtId="0" fontId="7" fillId="0" borderId="11" xfId="5" applyNumberFormat="1" applyFont="1" applyFill="1" applyBorder="1" applyAlignment="1" applyProtection="1">
      <alignment horizontal="center" vertical="center" wrapText="1"/>
    </xf>
    <xf numFmtId="0" fontId="7" fillId="0" borderId="20" xfId="5" applyNumberFormat="1" applyFont="1" applyFill="1" applyBorder="1" applyAlignment="1" applyProtection="1">
      <alignment horizontal="center" vertical="center" wrapText="1"/>
    </xf>
    <xf numFmtId="0" fontId="7" fillId="0" borderId="21" xfId="5" applyNumberFormat="1" applyFont="1" applyFill="1" applyBorder="1" applyAlignment="1" applyProtection="1">
      <alignment horizontal="center" vertical="center" wrapText="1"/>
    </xf>
  </cellXfs>
  <cellStyles count="27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xl61" xfId="25"/>
    <cellStyle name="xl64" xfId="26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6"/>
  <sheetViews>
    <sheetView showGridLines="0" tabSelected="1" view="pageBreakPreview" topLeftCell="EW1" zoomScaleNormal="100" zoomScaleSheetLayoutView="100" workbookViewId="0">
      <pane ySplit="10" topLeftCell="A11" activePane="bottomLeft" state="frozen"/>
      <selection pane="bottomLeft" activeCell="E12" sqref="E12"/>
    </sheetView>
  </sheetViews>
  <sheetFormatPr defaultColWidth="9.140625" defaultRowHeight="15" outlineLevelRow="7" x14ac:dyDescent="0.25"/>
  <cols>
    <col min="1" max="1" width="87.28515625" style="2" customWidth="1"/>
    <col min="2" max="2" width="15.28515625" style="1" customWidth="1"/>
    <col min="3" max="3" width="13.7109375" style="1" customWidth="1"/>
    <col min="4" max="4" width="14.28515625" style="1" customWidth="1"/>
    <col min="5" max="5" width="14" style="1" customWidth="1"/>
    <col min="6" max="6" width="7.140625" style="1" customWidth="1"/>
    <col min="7" max="7" width="13.42578125" style="1" customWidth="1"/>
    <col min="8" max="8" width="7" style="1" customWidth="1"/>
    <col min="9" max="9" width="12.85546875" style="1" customWidth="1"/>
    <col min="10" max="10" width="7.140625" style="1" customWidth="1"/>
    <col min="11" max="16384" width="9.140625" style="1"/>
  </cols>
  <sheetData>
    <row r="1" spans="1:10" ht="0.6" customHeight="1" x14ac:dyDescent="0.25">
      <c r="A1" s="3"/>
      <c r="B1" s="3"/>
      <c r="C1" s="3"/>
      <c r="D1" s="3"/>
      <c r="E1" s="3"/>
      <c r="F1" s="3"/>
      <c r="G1" s="3"/>
      <c r="H1" s="3"/>
      <c r="I1" s="3"/>
      <c r="J1" s="3"/>
    </row>
    <row r="2" spans="1:10" ht="16.149999999999999" customHeight="1" x14ac:dyDescent="0.25">
      <c r="A2" s="3"/>
      <c r="B2" s="3"/>
      <c r="C2" s="3"/>
      <c r="D2" s="3"/>
      <c r="E2" s="3"/>
      <c r="F2" s="3"/>
      <c r="G2" s="4"/>
      <c r="H2" s="93" t="s">
        <v>9</v>
      </c>
      <c r="I2" s="93"/>
      <c r="J2" s="93"/>
    </row>
    <row r="3" spans="1:10" ht="18.75" customHeight="1" x14ac:dyDescent="0.25">
      <c r="A3" s="3"/>
      <c r="B3" s="3"/>
      <c r="C3" s="3"/>
      <c r="D3" s="3"/>
      <c r="E3" s="3"/>
      <c r="F3" s="3"/>
      <c r="G3" s="4"/>
      <c r="H3" s="94" t="s">
        <v>10</v>
      </c>
      <c r="I3" s="94"/>
      <c r="J3" s="94"/>
    </row>
    <row r="4" spans="1:10" ht="14.45" customHeight="1" x14ac:dyDescent="0.25">
      <c r="A4" s="3"/>
      <c r="B4" s="3"/>
      <c r="C4" s="3"/>
      <c r="D4" s="3"/>
      <c r="E4" s="3"/>
      <c r="F4" s="3"/>
      <c r="G4" s="4"/>
      <c r="H4" s="93" t="s">
        <v>178</v>
      </c>
      <c r="I4" s="93"/>
      <c r="J4" s="93"/>
    </row>
    <row r="5" spans="1:10" ht="12.6" hidden="1" customHeight="1" x14ac:dyDescent="0.25">
      <c r="A5" s="3"/>
      <c r="B5" s="3"/>
      <c r="C5" s="3"/>
      <c r="D5" s="3"/>
      <c r="E5" s="3"/>
      <c r="F5" s="3"/>
      <c r="G5" s="4"/>
      <c r="H5" s="4"/>
      <c r="I5" s="10"/>
      <c r="J5" s="3"/>
    </row>
    <row r="6" spans="1:10" ht="17.45" customHeight="1" x14ac:dyDescent="0.25">
      <c r="A6" s="92" t="s">
        <v>75</v>
      </c>
      <c r="B6" s="92"/>
      <c r="C6" s="92"/>
      <c r="D6" s="92"/>
      <c r="E6" s="92"/>
      <c r="F6" s="92"/>
      <c r="G6" s="92"/>
      <c r="H6" s="92"/>
      <c r="I6" s="92"/>
      <c r="J6" s="92"/>
    </row>
    <row r="7" spans="1:10" ht="10.9" customHeight="1" x14ac:dyDescent="0.25">
      <c r="A7" s="18"/>
      <c r="B7" s="18"/>
      <c r="C7" s="18"/>
      <c r="D7" s="18"/>
      <c r="E7" s="18"/>
      <c r="F7" s="18"/>
      <c r="G7" s="18"/>
      <c r="H7" s="18"/>
      <c r="I7" s="19"/>
      <c r="J7" s="19" t="s">
        <v>11</v>
      </c>
    </row>
    <row r="8" spans="1:10" ht="15.75" customHeight="1" x14ac:dyDescent="0.25">
      <c r="A8" s="44"/>
      <c r="B8" s="95" t="s">
        <v>6</v>
      </c>
      <c r="C8" s="96"/>
      <c r="D8" s="97"/>
      <c r="E8" s="95" t="s">
        <v>8</v>
      </c>
      <c r="F8" s="96"/>
      <c r="G8" s="96"/>
      <c r="H8" s="96"/>
      <c r="I8" s="96"/>
      <c r="J8" s="97"/>
    </row>
    <row r="9" spans="1:10" ht="16.5" customHeight="1" x14ac:dyDescent="0.25">
      <c r="A9" s="106" t="s">
        <v>0</v>
      </c>
      <c r="B9" s="104" t="s">
        <v>5</v>
      </c>
      <c r="C9" s="101" t="s">
        <v>7</v>
      </c>
      <c r="D9" s="102"/>
      <c r="E9" s="98" t="s">
        <v>2</v>
      </c>
      <c r="F9" s="99" t="s">
        <v>74</v>
      </c>
      <c r="G9" s="101" t="s">
        <v>7</v>
      </c>
      <c r="H9" s="102"/>
      <c r="I9" s="102"/>
      <c r="J9" s="103"/>
    </row>
    <row r="10" spans="1:10" ht="49.9" customHeight="1" x14ac:dyDescent="0.25">
      <c r="A10" s="107"/>
      <c r="B10" s="105"/>
      <c r="C10" s="11" t="s">
        <v>173</v>
      </c>
      <c r="D10" s="45" t="s">
        <v>174</v>
      </c>
      <c r="E10" s="98"/>
      <c r="F10" s="100"/>
      <c r="G10" s="11" t="s">
        <v>175</v>
      </c>
      <c r="H10" s="11" t="s">
        <v>74</v>
      </c>
      <c r="I10" s="11" t="s">
        <v>174</v>
      </c>
      <c r="J10" s="11" t="s">
        <v>74</v>
      </c>
    </row>
    <row r="11" spans="1:10" ht="16.149999999999999" customHeight="1" x14ac:dyDescent="0.25">
      <c r="A11" s="34">
        <v>1</v>
      </c>
      <c r="B11" s="11">
        <v>2</v>
      </c>
      <c r="C11" s="12">
        <v>3</v>
      </c>
      <c r="D11" s="12">
        <v>4</v>
      </c>
      <c r="E11" s="11">
        <v>5</v>
      </c>
      <c r="F11" s="12">
        <v>6</v>
      </c>
      <c r="G11" s="12">
        <v>7</v>
      </c>
      <c r="H11" s="12">
        <v>8</v>
      </c>
      <c r="I11" s="12">
        <v>9</v>
      </c>
      <c r="J11" s="11">
        <v>10</v>
      </c>
    </row>
    <row r="12" spans="1:10" ht="30" customHeight="1" x14ac:dyDescent="0.25">
      <c r="A12" s="82" t="s">
        <v>160</v>
      </c>
      <c r="B12" s="83">
        <f>C12+D12</f>
        <v>120000</v>
      </c>
      <c r="C12" s="84">
        <f>C13</f>
        <v>120000</v>
      </c>
      <c r="D12" s="84">
        <f>D13</f>
        <v>0</v>
      </c>
      <c r="E12" s="85">
        <f>G12+I12</f>
        <v>0</v>
      </c>
      <c r="F12" s="84">
        <v>0</v>
      </c>
      <c r="G12" s="84">
        <f>G13</f>
        <v>0</v>
      </c>
      <c r="H12" s="84">
        <v>0</v>
      </c>
      <c r="I12" s="84">
        <f>I13</f>
        <v>0</v>
      </c>
      <c r="J12" s="85">
        <v>0</v>
      </c>
    </row>
    <row r="13" spans="1:10" ht="27.75" customHeight="1" x14ac:dyDescent="0.25">
      <c r="A13" s="76" t="s">
        <v>161</v>
      </c>
      <c r="B13" s="70">
        <f>C13+D13</f>
        <v>120000</v>
      </c>
      <c r="C13" s="72">
        <f>C14</f>
        <v>120000</v>
      </c>
      <c r="D13" s="72">
        <f>D14</f>
        <v>0</v>
      </c>
      <c r="E13" s="73">
        <f>G13+I13</f>
        <v>0</v>
      </c>
      <c r="F13" s="72">
        <v>0</v>
      </c>
      <c r="G13" s="72">
        <f>G14</f>
        <v>0</v>
      </c>
      <c r="H13" s="72">
        <v>0</v>
      </c>
      <c r="I13" s="72">
        <f>I14</f>
        <v>0</v>
      </c>
      <c r="J13" s="73">
        <v>0</v>
      </c>
    </row>
    <row r="14" spans="1:10" ht="27.75" customHeight="1" x14ac:dyDescent="0.25">
      <c r="A14" s="80" t="s">
        <v>162</v>
      </c>
      <c r="B14" s="71">
        <f>C14+D14</f>
        <v>120000</v>
      </c>
      <c r="C14" s="74">
        <v>120000</v>
      </c>
      <c r="D14" s="74">
        <v>0</v>
      </c>
      <c r="E14" s="75">
        <f>G14+I14</f>
        <v>0</v>
      </c>
      <c r="F14" s="74">
        <v>0</v>
      </c>
      <c r="G14" s="74">
        <v>0</v>
      </c>
      <c r="H14" s="74">
        <f>G14/C14*100</f>
        <v>0</v>
      </c>
      <c r="I14" s="74">
        <v>0</v>
      </c>
      <c r="J14" s="75">
        <v>0</v>
      </c>
    </row>
    <row r="15" spans="1:10" ht="29.25" customHeight="1" x14ac:dyDescent="0.25">
      <c r="A15" s="86" t="s">
        <v>12</v>
      </c>
      <c r="B15" s="50">
        <f t="shared" ref="B15:B60" si="0">C15+D15</f>
        <v>623531958.95000005</v>
      </c>
      <c r="C15" s="28">
        <f>C16+C20+C28+C33+C35+C40+C44+C46+C48</f>
        <v>178933425.44999999</v>
      </c>
      <c r="D15" s="28">
        <f>D16+D20+D28+D33+D35+D40+D44+D46+D48</f>
        <v>444598533.5</v>
      </c>
      <c r="E15" s="28">
        <f>E16+E20+E28+E33+E35+E40+E44+E46</f>
        <v>144462314.09</v>
      </c>
      <c r="F15" s="28">
        <f>E15/B15*100</f>
        <v>23.168389689803242</v>
      </c>
      <c r="G15" s="28">
        <f>G16+G20+G28+G33+G35+G40+G44+G48+G46</f>
        <v>47850134.189999998</v>
      </c>
      <c r="H15" s="28">
        <f>G15/C15*100</f>
        <v>26.741864506120983</v>
      </c>
      <c r="I15" s="28">
        <f>I16+I20+I28+I33+I35+I40+I44+I49+I46</f>
        <v>96612179.900000006</v>
      </c>
      <c r="J15" s="28">
        <f>I15/D15*100</f>
        <v>21.730206606720621</v>
      </c>
    </row>
    <row r="16" spans="1:10" ht="26.25" customHeight="1" outlineLevel="1" x14ac:dyDescent="0.25">
      <c r="A16" s="35" t="s">
        <v>13</v>
      </c>
      <c r="B16" s="47">
        <f t="shared" si="0"/>
        <v>119684111.15000001</v>
      </c>
      <c r="C16" s="29">
        <f>C17+C18+C19</f>
        <v>55212946.149999999</v>
      </c>
      <c r="D16" s="29">
        <f>D17+D18+D19</f>
        <v>64471165</v>
      </c>
      <c r="E16" s="29">
        <f t="shared" ref="E16:I16" si="1">E17+E18+E19</f>
        <v>26778193.530000001</v>
      </c>
      <c r="F16" s="29">
        <f t="shared" ref="F16:F67" si="2">E16/B16*100</f>
        <v>22.374058906147461</v>
      </c>
      <c r="G16" s="29">
        <f t="shared" si="1"/>
        <v>13168887.370000001</v>
      </c>
      <c r="H16" s="29">
        <f t="shared" ref="H16:H67" si="3">G16/C16*100</f>
        <v>23.851086182257639</v>
      </c>
      <c r="I16" s="29">
        <f t="shared" si="1"/>
        <v>13609306.16</v>
      </c>
      <c r="J16" s="29">
        <f t="shared" ref="J16:J67" si="4">I16/D16*100</f>
        <v>21.109136402297057</v>
      </c>
    </row>
    <row r="17" spans="1:10" ht="27.75" customHeight="1" outlineLevel="2" x14ac:dyDescent="0.25">
      <c r="A17" s="36" t="s">
        <v>18</v>
      </c>
      <c r="B17" s="46">
        <f t="shared" si="0"/>
        <v>9073106.1500000004</v>
      </c>
      <c r="C17" s="5">
        <v>9073106.1500000004</v>
      </c>
      <c r="D17" s="5">
        <v>0</v>
      </c>
      <c r="E17" s="5">
        <f>G17+I17</f>
        <v>1552938.3</v>
      </c>
      <c r="F17" s="5">
        <f t="shared" si="2"/>
        <v>17.115839651010806</v>
      </c>
      <c r="G17" s="5">
        <v>1552938.3</v>
      </c>
      <c r="H17" s="5">
        <f t="shared" si="3"/>
        <v>17.115839651010806</v>
      </c>
      <c r="I17" s="5">
        <v>0</v>
      </c>
      <c r="J17" s="5">
        <v>0</v>
      </c>
    </row>
    <row r="18" spans="1:10" ht="27.75" customHeight="1" outlineLevel="3" x14ac:dyDescent="0.25">
      <c r="A18" s="36" t="s">
        <v>14</v>
      </c>
      <c r="B18" s="46">
        <f t="shared" si="0"/>
        <v>46139840</v>
      </c>
      <c r="C18" s="5">
        <v>46139840</v>
      </c>
      <c r="D18" s="5">
        <v>0</v>
      </c>
      <c r="E18" s="5">
        <f t="shared" ref="E18:E70" si="5">G18+I18</f>
        <v>11615949.07</v>
      </c>
      <c r="F18" s="5">
        <f t="shared" si="2"/>
        <v>25.175529585711608</v>
      </c>
      <c r="G18" s="5">
        <v>11615949.07</v>
      </c>
      <c r="H18" s="5">
        <f t="shared" si="3"/>
        <v>25.175529585711608</v>
      </c>
      <c r="I18" s="5">
        <v>0</v>
      </c>
      <c r="J18" s="5">
        <v>0</v>
      </c>
    </row>
    <row r="19" spans="1:10" ht="41.45" customHeight="1" outlineLevel="4" x14ac:dyDescent="0.25">
      <c r="A19" s="36" t="s">
        <v>15</v>
      </c>
      <c r="B19" s="46">
        <f t="shared" si="0"/>
        <v>64471165</v>
      </c>
      <c r="C19" s="5">
        <v>0</v>
      </c>
      <c r="D19" s="5">
        <v>64471165</v>
      </c>
      <c r="E19" s="5">
        <f t="shared" si="5"/>
        <v>13609306.16</v>
      </c>
      <c r="F19" s="5">
        <f t="shared" si="2"/>
        <v>21.109136402297057</v>
      </c>
      <c r="G19" s="5">
        <v>0</v>
      </c>
      <c r="H19" s="5">
        <v>0</v>
      </c>
      <c r="I19" s="5">
        <v>13609306.16</v>
      </c>
      <c r="J19" s="5">
        <f t="shared" si="4"/>
        <v>21.109136402297057</v>
      </c>
    </row>
    <row r="20" spans="1:10" ht="30" customHeight="1" outlineLevel="5" x14ac:dyDescent="0.25">
      <c r="A20" s="35" t="s">
        <v>16</v>
      </c>
      <c r="B20" s="47">
        <f t="shared" si="0"/>
        <v>261280674.82999998</v>
      </c>
      <c r="C20" s="29">
        <f>C21+C22+C24+C25+C26+C27+C23</f>
        <v>63116079.829999998</v>
      </c>
      <c r="D20" s="29">
        <f>D21+D22+D24+D25+D26+D27+D23</f>
        <v>198164595</v>
      </c>
      <c r="E20" s="29">
        <f t="shared" si="5"/>
        <v>52868263.010000005</v>
      </c>
      <c r="F20" s="29">
        <f t="shared" si="2"/>
        <v>20.234279877146783</v>
      </c>
      <c r="G20" s="29">
        <f>G21+G22+G24+G25+G26+G27+G23</f>
        <v>18358104.91</v>
      </c>
      <c r="H20" s="29">
        <f t="shared" si="3"/>
        <v>29.086256560050366</v>
      </c>
      <c r="I20" s="29">
        <f>I21+I22+I24+I25+I26+I27+I23</f>
        <v>34510158.100000001</v>
      </c>
      <c r="J20" s="29">
        <f t="shared" si="4"/>
        <v>17.414895985834402</v>
      </c>
    </row>
    <row r="21" spans="1:10" ht="25.5" outlineLevel="6" x14ac:dyDescent="0.25">
      <c r="A21" s="36" t="s">
        <v>17</v>
      </c>
      <c r="B21" s="46">
        <f t="shared" si="0"/>
        <v>249000</v>
      </c>
      <c r="C21" s="5">
        <v>249000</v>
      </c>
      <c r="D21" s="5">
        <v>0</v>
      </c>
      <c r="E21" s="5">
        <f t="shared" si="5"/>
        <v>0</v>
      </c>
      <c r="F21" s="5">
        <f t="shared" si="2"/>
        <v>0</v>
      </c>
      <c r="G21" s="5">
        <v>0</v>
      </c>
      <c r="H21" s="5">
        <f t="shared" si="3"/>
        <v>0</v>
      </c>
      <c r="I21" s="5">
        <v>0</v>
      </c>
      <c r="J21" s="5">
        <v>0</v>
      </c>
    </row>
    <row r="22" spans="1:10" ht="25.5" outlineLevel="7" x14ac:dyDescent="0.25">
      <c r="A22" s="36" t="s">
        <v>19</v>
      </c>
      <c r="B22" s="46">
        <f t="shared" si="0"/>
        <v>62732079.829999998</v>
      </c>
      <c r="C22" s="5">
        <v>62732079.829999998</v>
      </c>
      <c r="D22" s="5">
        <v>0</v>
      </c>
      <c r="E22" s="5">
        <f t="shared" si="5"/>
        <v>18309654.91</v>
      </c>
      <c r="F22" s="5">
        <f t="shared" si="2"/>
        <v>29.187068178861626</v>
      </c>
      <c r="G22" s="5">
        <v>18309654.91</v>
      </c>
      <c r="H22" s="5">
        <f t="shared" si="3"/>
        <v>29.187068178861626</v>
      </c>
      <c r="I22" s="5">
        <v>0</v>
      </c>
      <c r="J22" s="5">
        <v>0</v>
      </c>
    </row>
    <row r="23" spans="1:10" ht="51" outlineLevel="7" x14ac:dyDescent="0.25">
      <c r="A23" s="36" t="s">
        <v>77</v>
      </c>
      <c r="B23" s="46">
        <f t="shared" si="0"/>
        <v>135000</v>
      </c>
      <c r="C23" s="5">
        <v>135000</v>
      </c>
      <c r="D23" s="5">
        <v>0</v>
      </c>
      <c r="E23" s="5">
        <f t="shared" si="5"/>
        <v>48450</v>
      </c>
      <c r="F23" s="5">
        <f t="shared" si="2"/>
        <v>35.888888888888886</v>
      </c>
      <c r="G23" s="5">
        <v>48450</v>
      </c>
      <c r="H23" s="5">
        <f t="shared" si="3"/>
        <v>35.888888888888886</v>
      </c>
      <c r="I23" s="5">
        <v>0</v>
      </c>
      <c r="J23" s="5">
        <v>0</v>
      </c>
    </row>
    <row r="24" spans="1:10" ht="42" customHeight="1" outlineLevel="2" x14ac:dyDescent="0.25">
      <c r="A24" s="36" t="s">
        <v>20</v>
      </c>
      <c r="B24" s="46">
        <f t="shared" si="0"/>
        <v>17128800</v>
      </c>
      <c r="C24" s="5">
        <v>0</v>
      </c>
      <c r="D24" s="5">
        <v>17128800</v>
      </c>
      <c r="E24" s="5">
        <f t="shared" si="5"/>
        <v>3396515.5</v>
      </c>
      <c r="F24" s="5">
        <f t="shared" si="2"/>
        <v>19.829267082340856</v>
      </c>
      <c r="G24" s="5">
        <v>0</v>
      </c>
      <c r="H24" s="5">
        <v>0</v>
      </c>
      <c r="I24" s="5">
        <v>3396515.5</v>
      </c>
      <c r="J24" s="5">
        <f t="shared" si="4"/>
        <v>19.829267082340856</v>
      </c>
    </row>
    <row r="25" spans="1:10" ht="45.6" customHeight="1" outlineLevel="3" x14ac:dyDescent="0.25">
      <c r="A25" s="36" t="s">
        <v>21</v>
      </c>
      <c r="B25" s="46">
        <f t="shared" si="0"/>
        <v>168720995</v>
      </c>
      <c r="C25" s="5">
        <v>0</v>
      </c>
      <c r="D25" s="5">
        <v>168720995</v>
      </c>
      <c r="E25" s="5">
        <f t="shared" si="5"/>
        <v>28930017.600000001</v>
      </c>
      <c r="F25" s="5">
        <f t="shared" si="2"/>
        <v>17.146661326884661</v>
      </c>
      <c r="G25" s="5">
        <v>0</v>
      </c>
      <c r="H25" s="5">
        <v>0</v>
      </c>
      <c r="I25" s="5">
        <v>28930017.600000001</v>
      </c>
      <c r="J25" s="5">
        <f t="shared" si="4"/>
        <v>17.146661326884661</v>
      </c>
    </row>
    <row r="26" spans="1:10" ht="40.9" customHeight="1" outlineLevel="4" x14ac:dyDescent="0.25">
      <c r="A26" s="36" t="s">
        <v>22</v>
      </c>
      <c r="B26" s="46">
        <f t="shared" si="0"/>
        <v>3890450</v>
      </c>
      <c r="C26" s="5">
        <v>0</v>
      </c>
      <c r="D26" s="5">
        <v>3890450</v>
      </c>
      <c r="E26" s="5">
        <f t="shared" si="5"/>
        <v>891625</v>
      </c>
      <c r="F26" s="5">
        <f t="shared" si="2"/>
        <v>22.918299939595677</v>
      </c>
      <c r="G26" s="5">
        <v>0</v>
      </c>
      <c r="H26" s="5">
        <v>0</v>
      </c>
      <c r="I26" s="5">
        <v>891625</v>
      </c>
      <c r="J26" s="5">
        <f t="shared" si="4"/>
        <v>22.918299939595677</v>
      </c>
    </row>
    <row r="27" spans="1:10" ht="38.25" customHeight="1" outlineLevel="4" x14ac:dyDescent="0.25">
      <c r="A27" s="36" t="s">
        <v>23</v>
      </c>
      <c r="B27" s="46">
        <f t="shared" si="0"/>
        <v>8424350</v>
      </c>
      <c r="C27" s="5">
        <v>0</v>
      </c>
      <c r="D27" s="5">
        <v>8424350</v>
      </c>
      <c r="E27" s="5">
        <f t="shared" si="5"/>
        <v>1292000</v>
      </c>
      <c r="F27" s="5">
        <f>E27/B27*100</f>
        <v>15.336494803753405</v>
      </c>
      <c r="G27" s="5">
        <v>0</v>
      </c>
      <c r="H27" s="5">
        <v>0</v>
      </c>
      <c r="I27" s="5">
        <v>1292000</v>
      </c>
      <c r="J27" s="5">
        <f t="shared" si="4"/>
        <v>15.336494803753405</v>
      </c>
    </row>
    <row r="28" spans="1:10" ht="24.75" customHeight="1" outlineLevel="4" x14ac:dyDescent="0.25">
      <c r="A28" s="35" t="s">
        <v>24</v>
      </c>
      <c r="B28" s="47">
        <f t="shared" si="0"/>
        <v>29661369.390000001</v>
      </c>
      <c r="C28" s="29">
        <f>C30+C31+C29+C32</f>
        <v>588663.69000000006</v>
      </c>
      <c r="D28" s="29">
        <f>D30+D31+D29+D32</f>
        <v>29072705.699999999</v>
      </c>
      <c r="E28" s="29">
        <f t="shared" si="5"/>
        <v>295000</v>
      </c>
      <c r="F28" s="29">
        <f t="shared" si="2"/>
        <v>0.99455961092428846</v>
      </c>
      <c r="G28" s="29">
        <f>G30+G31+G29+G32</f>
        <v>295000</v>
      </c>
      <c r="H28" s="29">
        <f t="shared" si="3"/>
        <v>50.113503688328386</v>
      </c>
      <c r="I28" s="29">
        <f>I30+I31+I29+I32</f>
        <v>0</v>
      </c>
      <c r="J28" s="29">
        <f t="shared" si="4"/>
        <v>0</v>
      </c>
    </row>
    <row r="29" spans="1:10" ht="28.9" customHeight="1" outlineLevel="4" x14ac:dyDescent="0.25">
      <c r="A29" s="36" t="s">
        <v>81</v>
      </c>
      <c r="B29" s="47">
        <f t="shared" si="0"/>
        <v>295000</v>
      </c>
      <c r="C29" s="29">
        <v>295000</v>
      </c>
      <c r="D29" s="29">
        <v>0</v>
      </c>
      <c r="E29" s="29">
        <f t="shared" si="5"/>
        <v>295000</v>
      </c>
      <c r="F29" s="29">
        <v>100</v>
      </c>
      <c r="G29" s="29">
        <v>295000</v>
      </c>
      <c r="H29" s="29">
        <v>100</v>
      </c>
      <c r="I29" s="29">
        <v>0</v>
      </c>
      <c r="J29" s="29">
        <v>0</v>
      </c>
    </row>
    <row r="30" spans="1:10" ht="33.6" customHeight="1" outlineLevel="4" x14ac:dyDescent="0.25">
      <c r="A30" s="36" t="s">
        <v>163</v>
      </c>
      <c r="B30" s="46">
        <f t="shared" si="0"/>
        <v>3195919.98</v>
      </c>
      <c r="C30" s="5">
        <v>0</v>
      </c>
      <c r="D30" s="5">
        <v>3195919.98</v>
      </c>
      <c r="E30" s="5">
        <f t="shared" si="5"/>
        <v>0</v>
      </c>
      <c r="F30" s="5">
        <f t="shared" si="2"/>
        <v>0</v>
      </c>
      <c r="G30" s="5">
        <v>0</v>
      </c>
      <c r="H30" s="5">
        <v>0</v>
      </c>
      <c r="I30" s="5">
        <v>0</v>
      </c>
      <c r="J30" s="5">
        <f t="shared" si="4"/>
        <v>0</v>
      </c>
    </row>
    <row r="31" spans="1:10" ht="41.25" customHeight="1" outlineLevel="4" x14ac:dyDescent="0.25">
      <c r="A31" s="36" t="s">
        <v>164</v>
      </c>
      <c r="B31" s="46">
        <f t="shared" si="0"/>
        <v>32282.02</v>
      </c>
      <c r="C31" s="5">
        <v>32282.02</v>
      </c>
      <c r="D31" s="5">
        <v>0</v>
      </c>
      <c r="E31" s="5">
        <f t="shared" si="5"/>
        <v>0</v>
      </c>
      <c r="F31" s="5">
        <f t="shared" si="2"/>
        <v>0</v>
      </c>
      <c r="G31" s="5">
        <v>0</v>
      </c>
      <c r="H31" s="5">
        <f t="shared" si="3"/>
        <v>0</v>
      </c>
      <c r="I31" s="5">
        <v>0</v>
      </c>
      <c r="J31" s="5">
        <v>0</v>
      </c>
    </row>
    <row r="32" spans="1:10" ht="30" customHeight="1" outlineLevel="4" x14ac:dyDescent="0.25">
      <c r="A32" s="36" t="s">
        <v>82</v>
      </c>
      <c r="B32" s="46">
        <f>C32+D32</f>
        <v>26138167.390000001</v>
      </c>
      <c r="C32" s="5">
        <v>261381.67</v>
      </c>
      <c r="D32" s="5">
        <v>25876785.719999999</v>
      </c>
      <c r="E32" s="5">
        <f t="shared" si="5"/>
        <v>0</v>
      </c>
      <c r="F32" s="5">
        <f t="shared" si="2"/>
        <v>0</v>
      </c>
      <c r="G32" s="5">
        <v>0</v>
      </c>
      <c r="H32" s="5">
        <f t="shared" si="3"/>
        <v>0</v>
      </c>
      <c r="I32" s="5">
        <v>0</v>
      </c>
      <c r="J32" s="5">
        <v>0</v>
      </c>
    </row>
    <row r="33" spans="1:10" ht="27" customHeight="1" outlineLevel="4" x14ac:dyDescent="0.25">
      <c r="A33" s="35" t="s">
        <v>25</v>
      </c>
      <c r="B33" s="47">
        <f t="shared" si="0"/>
        <v>300000</v>
      </c>
      <c r="C33" s="29">
        <f>C34</f>
        <v>300000</v>
      </c>
      <c r="D33" s="29">
        <f t="shared" ref="D33:I33" si="6">D34</f>
        <v>0</v>
      </c>
      <c r="E33" s="29">
        <f t="shared" si="5"/>
        <v>124177.74</v>
      </c>
      <c r="F33" s="29">
        <f t="shared" si="2"/>
        <v>41.392580000000002</v>
      </c>
      <c r="G33" s="29">
        <f t="shared" si="6"/>
        <v>124177.74</v>
      </c>
      <c r="H33" s="29">
        <f t="shared" si="3"/>
        <v>41.392580000000002</v>
      </c>
      <c r="I33" s="29">
        <f t="shared" si="6"/>
        <v>0</v>
      </c>
      <c r="J33" s="5">
        <v>0</v>
      </c>
    </row>
    <row r="34" spans="1:10" ht="27.75" customHeight="1" outlineLevel="4" x14ac:dyDescent="0.25">
      <c r="A34" s="36" t="s">
        <v>26</v>
      </c>
      <c r="B34" s="46">
        <f t="shared" si="0"/>
        <v>300000</v>
      </c>
      <c r="C34" s="5">
        <v>300000</v>
      </c>
      <c r="D34" s="5">
        <v>0</v>
      </c>
      <c r="E34" s="5">
        <f t="shared" si="5"/>
        <v>124177.74</v>
      </c>
      <c r="F34" s="5">
        <f t="shared" si="2"/>
        <v>41.392580000000002</v>
      </c>
      <c r="G34" s="5">
        <v>124177.74</v>
      </c>
      <c r="H34" s="5">
        <f t="shared" si="3"/>
        <v>41.392580000000002</v>
      </c>
      <c r="I34" s="5">
        <v>0</v>
      </c>
      <c r="J34" s="5">
        <v>0</v>
      </c>
    </row>
    <row r="35" spans="1:10" ht="27.75" customHeight="1" outlineLevel="4" x14ac:dyDescent="0.25">
      <c r="A35" s="35" t="s">
        <v>27</v>
      </c>
      <c r="B35" s="47">
        <f t="shared" si="0"/>
        <v>154557620.16</v>
      </c>
      <c r="C35" s="29">
        <f>C36+C39+C37+C38</f>
        <v>2409620.96</v>
      </c>
      <c r="D35" s="29">
        <f>D36+D39+D37+D38</f>
        <v>152147999.19999999</v>
      </c>
      <c r="E35" s="29">
        <f t="shared" si="5"/>
        <v>49482939.149999999</v>
      </c>
      <c r="F35" s="29">
        <f t="shared" si="2"/>
        <v>32.015852145481169</v>
      </c>
      <c r="G35" s="29">
        <f>G36+G39+G37+G38</f>
        <v>990223.51</v>
      </c>
      <c r="H35" s="29">
        <f t="shared" si="3"/>
        <v>41.094575721154087</v>
      </c>
      <c r="I35" s="29">
        <f>I36+I39+I37+I38</f>
        <v>48492715.640000001</v>
      </c>
      <c r="J35" s="29">
        <f t="shared" si="4"/>
        <v>31.872069231916662</v>
      </c>
    </row>
    <row r="36" spans="1:10" ht="42" customHeight="1" outlineLevel="4" x14ac:dyDescent="0.25">
      <c r="A36" s="36" t="s">
        <v>78</v>
      </c>
      <c r="B36" s="46">
        <f t="shared" si="0"/>
        <v>149992999.19999999</v>
      </c>
      <c r="C36" s="5">
        <v>0</v>
      </c>
      <c r="D36" s="22">
        <v>149992999.19999999</v>
      </c>
      <c r="E36" s="5">
        <f t="shared" si="5"/>
        <v>48387715.640000001</v>
      </c>
      <c r="F36" s="5">
        <f t="shared" si="2"/>
        <v>32.259982731247369</v>
      </c>
      <c r="G36" s="5">
        <v>0</v>
      </c>
      <c r="H36" s="5">
        <v>0</v>
      </c>
      <c r="I36" s="5">
        <v>48387715.640000001</v>
      </c>
      <c r="J36" s="5">
        <f t="shared" si="4"/>
        <v>32.259982731247369</v>
      </c>
    </row>
    <row r="37" spans="1:10" ht="30.75" customHeight="1" outlineLevel="4" x14ac:dyDescent="0.25">
      <c r="A37" s="36" t="s">
        <v>79</v>
      </c>
      <c r="B37" s="46">
        <f t="shared" si="0"/>
        <v>1209620.96</v>
      </c>
      <c r="C37" s="5">
        <v>1209620.96</v>
      </c>
      <c r="D37" s="24">
        <v>0</v>
      </c>
      <c r="E37" s="5">
        <f t="shared" si="5"/>
        <v>390223.51</v>
      </c>
      <c r="F37" s="5">
        <v>32.26</v>
      </c>
      <c r="G37" s="5">
        <v>390223.51</v>
      </c>
      <c r="H37" s="5">
        <f t="shared" si="3"/>
        <v>32.259982498980513</v>
      </c>
      <c r="I37" s="5">
        <v>0</v>
      </c>
      <c r="J37" s="5">
        <v>0</v>
      </c>
    </row>
    <row r="38" spans="1:10" ht="24.75" customHeight="1" outlineLevel="4" x14ac:dyDescent="0.25">
      <c r="A38" s="36" t="s">
        <v>80</v>
      </c>
      <c r="B38" s="46">
        <f t="shared" si="0"/>
        <v>1200000</v>
      </c>
      <c r="C38" s="5">
        <v>1200000</v>
      </c>
      <c r="D38" s="24">
        <v>0</v>
      </c>
      <c r="E38" s="5">
        <f t="shared" si="5"/>
        <v>600000</v>
      </c>
      <c r="F38" s="5">
        <v>50</v>
      </c>
      <c r="G38" s="5">
        <v>600000</v>
      </c>
      <c r="H38" s="5">
        <f t="shared" si="3"/>
        <v>50</v>
      </c>
      <c r="I38" s="5">
        <v>0</v>
      </c>
      <c r="J38" s="5">
        <v>0</v>
      </c>
    </row>
    <row r="39" spans="1:10" ht="39" customHeight="1" outlineLevel="4" x14ac:dyDescent="0.25">
      <c r="A39" s="36" t="s">
        <v>165</v>
      </c>
      <c r="B39" s="46">
        <f t="shared" si="0"/>
        <v>2155000</v>
      </c>
      <c r="C39" s="5">
        <v>0</v>
      </c>
      <c r="D39" s="23">
        <v>2155000</v>
      </c>
      <c r="E39" s="5">
        <f t="shared" si="5"/>
        <v>105000</v>
      </c>
      <c r="F39" s="5">
        <f t="shared" si="2"/>
        <v>4.8723897911832941</v>
      </c>
      <c r="G39" s="5">
        <v>0</v>
      </c>
      <c r="H39" s="5">
        <v>0</v>
      </c>
      <c r="I39" s="5">
        <v>105000</v>
      </c>
      <c r="J39" s="5">
        <f t="shared" si="4"/>
        <v>4.8723897911832941</v>
      </c>
    </row>
    <row r="40" spans="1:10" ht="27.75" customHeight="1" outlineLevel="5" x14ac:dyDescent="0.25">
      <c r="A40" s="35" t="s">
        <v>28</v>
      </c>
      <c r="B40" s="47">
        <f t="shared" si="0"/>
        <v>35301296.82</v>
      </c>
      <c r="C40" s="29">
        <f>C41+C42+C43</f>
        <v>35301296.82</v>
      </c>
      <c r="D40" s="30">
        <f>D41+D42</f>
        <v>0</v>
      </c>
      <c r="E40" s="29">
        <f t="shared" si="5"/>
        <v>9845003.040000001</v>
      </c>
      <c r="F40" s="29">
        <f t="shared" si="2"/>
        <v>27.88850248249889</v>
      </c>
      <c r="G40" s="29">
        <f>G41+G42+G43</f>
        <v>9845003.040000001</v>
      </c>
      <c r="H40" s="29">
        <f t="shared" si="3"/>
        <v>27.88850248249889</v>
      </c>
      <c r="I40" s="29">
        <f>I41+I42</f>
        <v>0</v>
      </c>
      <c r="J40" s="29">
        <v>0</v>
      </c>
    </row>
    <row r="41" spans="1:10" ht="25.5" outlineLevel="6" x14ac:dyDescent="0.25">
      <c r="A41" s="36" t="s">
        <v>166</v>
      </c>
      <c r="B41" s="47">
        <f t="shared" si="0"/>
        <v>505705.7</v>
      </c>
      <c r="C41" s="5">
        <v>505705.7</v>
      </c>
      <c r="D41" s="24">
        <v>0</v>
      </c>
      <c r="E41" s="5">
        <f t="shared" si="5"/>
        <v>176174.4</v>
      </c>
      <c r="F41" s="5">
        <f t="shared" si="2"/>
        <v>34.83733721015998</v>
      </c>
      <c r="G41" s="5">
        <v>176174.4</v>
      </c>
      <c r="H41" s="5">
        <f t="shared" si="3"/>
        <v>34.83733721015998</v>
      </c>
      <c r="I41" s="5">
        <v>0</v>
      </c>
      <c r="J41" s="5">
        <v>0</v>
      </c>
    </row>
    <row r="42" spans="1:10" ht="25.5" outlineLevel="7" x14ac:dyDescent="0.25">
      <c r="A42" s="36" t="s">
        <v>167</v>
      </c>
      <c r="B42" s="46">
        <f t="shared" si="0"/>
        <v>33991576.119999997</v>
      </c>
      <c r="C42" s="5">
        <v>33991576.119999997</v>
      </c>
      <c r="D42" s="24">
        <v>0</v>
      </c>
      <c r="E42" s="5">
        <f t="shared" si="5"/>
        <v>9668828.6400000006</v>
      </c>
      <c r="F42" s="5">
        <f t="shared" si="2"/>
        <v>28.444778805979066</v>
      </c>
      <c r="G42" s="5">
        <v>9668828.6400000006</v>
      </c>
      <c r="H42" s="5">
        <f t="shared" si="3"/>
        <v>28.444778805979066</v>
      </c>
      <c r="I42" s="5">
        <v>0</v>
      </c>
      <c r="J42" s="5">
        <v>0</v>
      </c>
    </row>
    <row r="43" spans="1:10" ht="25.5" outlineLevel="7" x14ac:dyDescent="0.25">
      <c r="A43" s="36" t="s">
        <v>168</v>
      </c>
      <c r="B43" s="46">
        <f t="shared" si="0"/>
        <v>804015</v>
      </c>
      <c r="C43" s="5">
        <v>804015</v>
      </c>
      <c r="D43" s="23">
        <v>0</v>
      </c>
      <c r="E43" s="5">
        <f t="shared" si="5"/>
        <v>0</v>
      </c>
      <c r="F43" s="5">
        <f t="shared" si="2"/>
        <v>0</v>
      </c>
      <c r="G43" s="5">
        <v>0</v>
      </c>
      <c r="H43" s="5">
        <f t="shared" si="3"/>
        <v>0</v>
      </c>
      <c r="I43" s="5">
        <v>0</v>
      </c>
      <c r="J43" s="5">
        <v>0</v>
      </c>
    </row>
    <row r="44" spans="1:10" ht="33.6" customHeight="1" outlineLevel="6" x14ac:dyDescent="0.25">
      <c r="A44" s="35" t="s">
        <v>29</v>
      </c>
      <c r="B44" s="47">
        <f t="shared" si="0"/>
        <v>21904818</v>
      </c>
      <c r="C44" s="29">
        <f>C45</f>
        <v>21904818</v>
      </c>
      <c r="D44" s="29">
        <f t="shared" ref="D44:I44" si="7">D45</f>
        <v>0</v>
      </c>
      <c r="E44" s="29">
        <f t="shared" si="5"/>
        <v>4986605.62</v>
      </c>
      <c r="F44" s="29">
        <f t="shared" si="2"/>
        <v>22.764880402110624</v>
      </c>
      <c r="G44" s="29">
        <f t="shared" si="7"/>
        <v>4986605.62</v>
      </c>
      <c r="H44" s="29">
        <f t="shared" si="3"/>
        <v>22.764880402110624</v>
      </c>
      <c r="I44" s="29">
        <f t="shared" si="7"/>
        <v>0</v>
      </c>
      <c r="J44" s="29">
        <v>0</v>
      </c>
    </row>
    <row r="45" spans="1:10" ht="31.9" customHeight="1" outlineLevel="7" x14ac:dyDescent="0.25">
      <c r="A45" s="36" t="s">
        <v>169</v>
      </c>
      <c r="B45" s="46">
        <f t="shared" si="0"/>
        <v>21904818</v>
      </c>
      <c r="C45" s="5">
        <v>21904818</v>
      </c>
      <c r="D45" s="22">
        <v>0</v>
      </c>
      <c r="E45" s="5">
        <f t="shared" si="5"/>
        <v>4986605.62</v>
      </c>
      <c r="F45" s="5">
        <f t="shared" si="2"/>
        <v>22.764880402110624</v>
      </c>
      <c r="G45" s="5">
        <v>4986605.62</v>
      </c>
      <c r="H45" s="5">
        <f t="shared" si="3"/>
        <v>22.764880402110624</v>
      </c>
      <c r="I45" s="5">
        <v>0</v>
      </c>
      <c r="J45" s="5">
        <v>0</v>
      </c>
    </row>
    <row r="46" spans="1:10" ht="39.75" customHeight="1" outlineLevel="7" x14ac:dyDescent="0.25">
      <c r="A46" s="35" t="s">
        <v>76</v>
      </c>
      <c r="B46" s="47">
        <f t="shared" si="0"/>
        <v>100000</v>
      </c>
      <c r="C46" s="29">
        <f>C47</f>
        <v>100000</v>
      </c>
      <c r="D46" s="78">
        <v>0</v>
      </c>
      <c r="E46" s="29">
        <f t="shared" si="5"/>
        <v>82132</v>
      </c>
      <c r="F46" s="29">
        <f t="shared" si="2"/>
        <v>82.132000000000005</v>
      </c>
      <c r="G46" s="29">
        <f>G47</f>
        <v>82132</v>
      </c>
      <c r="H46" s="29">
        <f t="shared" si="3"/>
        <v>82.132000000000005</v>
      </c>
      <c r="I46" s="29">
        <f>I47</f>
        <v>0</v>
      </c>
      <c r="J46" s="29">
        <v>0</v>
      </c>
    </row>
    <row r="47" spans="1:10" ht="39" customHeight="1" outlineLevel="7" x14ac:dyDescent="0.25">
      <c r="A47" s="36" t="s">
        <v>170</v>
      </c>
      <c r="B47" s="46">
        <f>C47+D47</f>
        <v>100000</v>
      </c>
      <c r="C47" s="5">
        <v>100000</v>
      </c>
      <c r="D47" s="69">
        <v>0</v>
      </c>
      <c r="E47" s="5">
        <f>G47+I47</f>
        <v>82132</v>
      </c>
      <c r="F47" s="5">
        <f t="shared" si="2"/>
        <v>82.132000000000005</v>
      </c>
      <c r="G47" s="5">
        <v>82132</v>
      </c>
      <c r="H47" s="5">
        <f t="shared" si="3"/>
        <v>82.132000000000005</v>
      </c>
      <c r="I47" s="5">
        <v>0</v>
      </c>
      <c r="J47" s="5">
        <v>0</v>
      </c>
    </row>
    <row r="48" spans="1:10" ht="31.9" customHeight="1" outlineLevel="7" x14ac:dyDescent="0.25">
      <c r="A48" s="35" t="s">
        <v>84</v>
      </c>
      <c r="B48" s="47">
        <f>C48+D48</f>
        <v>742068.6</v>
      </c>
      <c r="C48" s="29">
        <v>0</v>
      </c>
      <c r="D48" s="77">
        <f>D49</f>
        <v>742068.6</v>
      </c>
      <c r="E48" s="29">
        <f>G48+I48</f>
        <v>0</v>
      </c>
      <c r="F48" s="29">
        <f t="shared" si="2"/>
        <v>0</v>
      </c>
      <c r="G48" s="29">
        <v>0</v>
      </c>
      <c r="H48" s="29">
        <v>0</v>
      </c>
      <c r="I48" s="29">
        <v>0</v>
      </c>
      <c r="J48" s="29">
        <v>0</v>
      </c>
    </row>
    <row r="49" spans="1:10" ht="39" customHeight="1" outlineLevel="7" x14ac:dyDescent="0.25">
      <c r="A49" s="36" t="s">
        <v>83</v>
      </c>
      <c r="B49" s="46">
        <f t="shared" ref="B49" si="8">C49+D49</f>
        <v>742068.6</v>
      </c>
      <c r="C49" s="5">
        <v>0</v>
      </c>
      <c r="D49" s="24">
        <v>742068.6</v>
      </c>
      <c r="E49" s="5">
        <v>0</v>
      </c>
      <c r="F49" s="5">
        <v>0</v>
      </c>
      <c r="G49" s="5">
        <v>0</v>
      </c>
      <c r="H49" s="5">
        <v>0</v>
      </c>
      <c r="I49" s="5">
        <v>0</v>
      </c>
      <c r="J49" s="5">
        <v>0</v>
      </c>
    </row>
    <row r="50" spans="1:10" ht="28.5" customHeight="1" outlineLevel="7" x14ac:dyDescent="0.25">
      <c r="A50" s="86" t="s">
        <v>30</v>
      </c>
      <c r="B50" s="50">
        <f t="shared" si="0"/>
        <v>3780303.04</v>
      </c>
      <c r="C50" s="28">
        <f>C51+C53+C55</f>
        <v>780303.04</v>
      </c>
      <c r="D50" s="28">
        <f>D51+D53+D55</f>
        <v>3000000</v>
      </c>
      <c r="E50" s="28">
        <f>E51+E53+E55</f>
        <v>269598</v>
      </c>
      <c r="F50" s="28">
        <f t="shared" si="2"/>
        <v>7.131650482708392</v>
      </c>
      <c r="G50" s="28">
        <f>G51+G53+G55</f>
        <v>269598</v>
      </c>
      <c r="H50" s="28">
        <f t="shared" si="3"/>
        <v>34.550422871606393</v>
      </c>
      <c r="I50" s="28">
        <f>I51+I53+I55</f>
        <v>0</v>
      </c>
      <c r="J50" s="28">
        <f t="shared" si="4"/>
        <v>0</v>
      </c>
    </row>
    <row r="51" spans="1:10" ht="17.25" customHeight="1" outlineLevel="2" x14ac:dyDescent="0.25">
      <c r="A51" s="35" t="s">
        <v>31</v>
      </c>
      <c r="B51" s="47">
        <f t="shared" si="0"/>
        <v>50000</v>
      </c>
      <c r="C51" s="29">
        <f>C52</f>
        <v>50000</v>
      </c>
      <c r="D51" s="29">
        <f t="shared" ref="D51:I51" si="9">D52</f>
        <v>0</v>
      </c>
      <c r="E51" s="29">
        <f t="shared" si="5"/>
        <v>0</v>
      </c>
      <c r="F51" s="29">
        <f t="shared" si="2"/>
        <v>0</v>
      </c>
      <c r="G51" s="29">
        <f t="shared" si="9"/>
        <v>0</v>
      </c>
      <c r="H51" s="29">
        <f t="shared" si="3"/>
        <v>0</v>
      </c>
      <c r="I51" s="29">
        <f t="shared" si="9"/>
        <v>0</v>
      </c>
      <c r="J51" s="29">
        <v>0</v>
      </c>
    </row>
    <row r="52" spans="1:10" outlineLevel="3" x14ac:dyDescent="0.25">
      <c r="A52" s="36" t="s">
        <v>85</v>
      </c>
      <c r="B52" s="46">
        <f t="shared" si="0"/>
        <v>50000</v>
      </c>
      <c r="C52" s="7">
        <v>50000</v>
      </c>
      <c r="D52" s="25">
        <v>0</v>
      </c>
      <c r="E52" s="5">
        <f t="shared" si="5"/>
        <v>0</v>
      </c>
      <c r="F52" s="5">
        <f t="shared" si="2"/>
        <v>0</v>
      </c>
      <c r="G52" s="7">
        <v>0</v>
      </c>
      <c r="H52" s="5">
        <f t="shared" si="3"/>
        <v>0</v>
      </c>
      <c r="I52" s="7">
        <v>0</v>
      </c>
      <c r="J52" s="5">
        <v>0</v>
      </c>
    </row>
    <row r="53" spans="1:10" ht="25.5" outlineLevel="4" x14ac:dyDescent="0.25">
      <c r="A53" s="37" t="s">
        <v>32</v>
      </c>
      <c r="B53" s="87">
        <f t="shared" si="0"/>
        <v>615398.66</v>
      </c>
      <c r="C53" s="43">
        <f>C54</f>
        <v>615398.66</v>
      </c>
      <c r="D53" s="43">
        <f t="shared" ref="D53:I53" si="10">D54</f>
        <v>0</v>
      </c>
      <c r="E53" s="29">
        <f t="shared" si="5"/>
        <v>269598</v>
      </c>
      <c r="F53" s="29">
        <f t="shared" si="2"/>
        <v>43.808675176510782</v>
      </c>
      <c r="G53" s="43">
        <f t="shared" si="10"/>
        <v>269598</v>
      </c>
      <c r="H53" s="29">
        <f t="shared" si="3"/>
        <v>43.808675176510782</v>
      </c>
      <c r="I53" s="43">
        <f t="shared" si="10"/>
        <v>0</v>
      </c>
      <c r="J53" s="29">
        <v>0</v>
      </c>
    </row>
    <row r="54" spans="1:10" ht="20.45" customHeight="1" outlineLevel="5" x14ac:dyDescent="0.25">
      <c r="A54" s="36" t="s">
        <v>86</v>
      </c>
      <c r="B54" s="46">
        <f t="shared" si="0"/>
        <v>615398.66</v>
      </c>
      <c r="C54" s="14">
        <v>615398.66</v>
      </c>
      <c r="D54" s="25">
        <v>0</v>
      </c>
      <c r="E54" s="5">
        <f t="shared" si="5"/>
        <v>269598</v>
      </c>
      <c r="F54" s="5">
        <f t="shared" si="2"/>
        <v>43.808675176510782</v>
      </c>
      <c r="G54" s="13">
        <v>269598</v>
      </c>
      <c r="H54" s="5">
        <f t="shared" si="3"/>
        <v>43.808675176510782</v>
      </c>
      <c r="I54" s="14">
        <v>0</v>
      </c>
      <c r="J54" s="5">
        <v>0</v>
      </c>
    </row>
    <row r="55" spans="1:10" ht="25.5" outlineLevel="5" x14ac:dyDescent="0.25">
      <c r="A55" s="35" t="s">
        <v>33</v>
      </c>
      <c r="B55" s="47">
        <f t="shared" si="0"/>
        <v>3114904.38</v>
      </c>
      <c r="C55" s="31">
        <f>C56+C57+C58+C59</f>
        <v>114904.38</v>
      </c>
      <c r="D55" s="31">
        <f>D56+D57+D58+D59</f>
        <v>3000000</v>
      </c>
      <c r="E55" s="31">
        <f>E56+E57+E58+E59</f>
        <v>0</v>
      </c>
      <c r="F55" s="29">
        <f t="shared" si="2"/>
        <v>0</v>
      </c>
      <c r="G55" s="31">
        <f>G56+G57+G58+G59</f>
        <v>0</v>
      </c>
      <c r="H55" s="29">
        <f t="shared" si="3"/>
        <v>0</v>
      </c>
      <c r="I55" s="31">
        <f>I56+I57+I58+I59</f>
        <v>0</v>
      </c>
      <c r="J55" s="29">
        <f t="shared" si="4"/>
        <v>0</v>
      </c>
    </row>
    <row r="56" spans="1:10" ht="38.25" outlineLevel="5" x14ac:dyDescent="0.25">
      <c r="A56" s="36" t="s">
        <v>87</v>
      </c>
      <c r="B56" s="46">
        <f t="shared" si="0"/>
        <v>1209136.81</v>
      </c>
      <c r="C56" s="6">
        <v>0</v>
      </c>
      <c r="D56" s="20">
        <v>1209136.81</v>
      </c>
      <c r="E56" s="5">
        <f t="shared" si="5"/>
        <v>0</v>
      </c>
      <c r="F56" s="5">
        <f t="shared" si="2"/>
        <v>0</v>
      </c>
      <c r="G56" s="15">
        <v>0</v>
      </c>
      <c r="H56" s="5">
        <v>0</v>
      </c>
      <c r="I56" s="6">
        <v>0</v>
      </c>
      <c r="J56" s="5">
        <f t="shared" si="4"/>
        <v>0</v>
      </c>
    </row>
    <row r="57" spans="1:10" ht="42" customHeight="1" outlineLevel="5" x14ac:dyDescent="0.25">
      <c r="A57" s="36" t="s">
        <v>88</v>
      </c>
      <c r="B57" s="46">
        <f t="shared" si="0"/>
        <v>1790863.19</v>
      </c>
      <c r="C57" s="6">
        <v>0</v>
      </c>
      <c r="D57" s="20">
        <v>1790863.19</v>
      </c>
      <c r="E57" s="5">
        <f t="shared" si="5"/>
        <v>0</v>
      </c>
      <c r="F57" s="5">
        <f t="shared" si="2"/>
        <v>0</v>
      </c>
      <c r="G57" s="15">
        <v>0</v>
      </c>
      <c r="H57" s="5">
        <v>0</v>
      </c>
      <c r="I57" s="6">
        <v>0</v>
      </c>
      <c r="J57" s="5">
        <f t="shared" si="4"/>
        <v>0</v>
      </c>
    </row>
    <row r="58" spans="1:10" ht="25.5" outlineLevel="5" x14ac:dyDescent="0.25">
      <c r="A58" s="36" t="s">
        <v>89</v>
      </c>
      <c r="B58" s="46">
        <f t="shared" si="0"/>
        <v>64132.83</v>
      </c>
      <c r="C58" s="6">
        <v>64132.83</v>
      </c>
      <c r="D58" s="20">
        <v>0</v>
      </c>
      <c r="E58" s="5">
        <f t="shared" si="5"/>
        <v>0</v>
      </c>
      <c r="F58" s="5">
        <f t="shared" si="2"/>
        <v>0</v>
      </c>
      <c r="G58" s="15">
        <v>0</v>
      </c>
      <c r="H58" s="5">
        <f t="shared" si="3"/>
        <v>0</v>
      </c>
      <c r="I58" s="6">
        <v>0</v>
      </c>
      <c r="J58" s="5">
        <v>0</v>
      </c>
    </row>
    <row r="59" spans="1:10" ht="25.5" outlineLevel="5" x14ac:dyDescent="0.25">
      <c r="A59" s="36" t="s">
        <v>90</v>
      </c>
      <c r="B59" s="46">
        <f t="shared" si="0"/>
        <v>50771.55</v>
      </c>
      <c r="C59" s="6">
        <v>50771.55</v>
      </c>
      <c r="D59" s="20">
        <v>0</v>
      </c>
      <c r="E59" s="17">
        <f t="shared" si="5"/>
        <v>0</v>
      </c>
      <c r="F59" s="5">
        <f t="shared" si="2"/>
        <v>0</v>
      </c>
      <c r="G59" s="15">
        <v>0</v>
      </c>
      <c r="H59" s="5">
        <f t="shared" si="3"/>
        <v>0</v>
      </c>
      <c r="I59" s="6">
        <v>0</v>
      </c>
      <c r="J59" s="5">
        <v>0</v>
      </c>
    </row>
    <row r="60" spans="1:10" ht="25.5" outlineLevel="6" x14ac:dyDescent="0.25">
      <c r="A60" s="86" t="s">
        <v>34</v>
      </c>
      <c r="B60" s="50">
        <f t="shared" si="0"/>
        <v>221000</v>
      </c>
      <c r="C60" s="32">
        <f>C61</f>
        <v>221000</v>
      </c>
      <c r="D60" s="32">
        <f t="shared" ref="D60:I60" si="11">D61</f>
        <v>0</v>
      </c>
      <c r="E60" s="28">
        <f t="shared" si="5"/>
        <v>0</v>
      </c>
      <c r="F60" s="28">
        <f t="shared" si="2"/>
        <v>0</v>
      </c>
      <c r="G60" s="32">
        <f t="shared" si="11"/>
        <v>0</v>
      </c>
      <c r="H60" s="28">
        <f t="shared" si="3"/>
        <v>0</v>
      </c>
      <c r="I60" s="32">
        <f t="shared" si="11"/>
        <v>0</v>
      </c>
      <c r="J60" s="28">
        <v>0</v>
      </c>
    </row>
    <row r="61" spans="1:10" ht="18.600000000000001" customHeight="1" outlineLevel="7" x14ac:dyDescent="0.25">
      <c r="A61" s="35" t="s">
        <v>35</v>
      </c>
      <c r="B61" s="47">
        <f t="shared" ref="B61:B73" si="12">C61+D61</f>
        <v>221000</v>
      </c>
      <c r="C61" s="29">
        <f>C62</f>
        <v>221000</v>
      </c>
      <c r="D61" s="29">
        <f t="shared" ref="D61:I61" si="13">D62</f>
        <v>0</v>
      </c>
      <c r="E61" s="29">
        <f t="shared" si="5"/>
        <v>0</v>
      </c>
      <c r="F61" s="29">
        <f t="shared" si="2"/>
        <v>0</v>
      </c>
      <c r="G61" s="29">
        <f t="shared" si="13"/>
        <v>0</v>
      </c>
      <c r="H61" s="29">
        <f t="shared" si="3"/>
        <v>0</v>
      </c>
      <c r="I61" s="29">
        <f t="shared" si="13"/>
        <v>0</v>
      </c>
      <c r="J61" s="29">
        <v>0</v>
      </c>
    </row>
    <row r="62" spans="1:10" ht="18.600000000000001" customHeight="1" outlineLevel="2" x14ac:dyDescent="0.25">
      <c r="A62" s="36" t="s">
        <v>36</v>
      </c>
      <c r="B62" s="46">
        <f t="shared" si="12"/>
        <v>221000</v>
      </c>
      <c r="C62" s="5">
        <v>221000</v>
      </c>
      <c r="D62" s="5">
        <v>0</v>
      </c>
      <c r="E62" s="5">
        <f t="shared" si="5"/>
        <v>0</v>
      </c>
      <c r="F62" s="5">
        <f t="shared" si="2"/>
        <v>0</v>
      </c>
      <c r="G62" s="5">
        <v>0</v>
      </c>
      <c r="H62" s="5">
        <f t="shared" si="3"/>
        <v>0</v>
      </c>
      <c r="I62" s="5">
        <v>0</v>
      </c>
      <c r="J62" s="5">
        <v>0</v>
      </c>
    </row>
    <row r="63" spans="1:10" ht="27.6" customHeight="1" outlineLevel="3" x14ac:dyDescent="0.25">
      <c r="A63" s="86" t="s">
        <v>37</v>
      </c>
      <c r="B63" s="50">
        <f t="shared" si="12"/>
        <v>467711.02</v>
      </c>
      <c r="C63" s="28">
        <f>C64</f>
        <v>57811.22</v>
      </c>
      <c r="D63" s="28">
        <f t="shared" ref="D63:I63" si="14">D64</f>
        <v>409899.8</v>
      </c>
      <c r="E63" s="28">
        <f t="shared" si="5"/>
        <v>414040.2</v>
      </c>
      <c r="F63" s="28">
        <f t="shared" si="2"/>
        <v>88.524790371627333</v>
      </c>
      <c r="G63" s="28">
        <f t="shared" si="14"/>
        <v>4140.3999999999996</v>
      </c>
      <c r="H63" s="28">
        <f t="shared" si="3"/>
        <v>7.1619315420086256</v>
      </c>
      <c r="I63" s="28">
        <f t="shared" si="14"/>
        <v>409899.8</v>
      </c>
      <c r="J63" s="28">
        <f t="shared" si="4"/>
        <v>100</v>
      </c>
    </row>
    <row r="64" spans="1:10" ht="40.5" customHeight="1" outlineLevel="4" x14ac:dyDescent="0.25">
      <c r="A64" s="35" t="s">
        <v>38</v>
      </c>
      <c r="B64" s="47">
        <f t="shared" si="12"/>
        <v>467711.02</v>
      </c>
      <c r="C64" s="29">
        <f>C65+C66</f>
        <v>57811.22</v>
      </c>
      <c r="D64" s="29">
        <f t="shared" ref="D64:I64" si="15">D65+D66</f>
        <v>409899.8</v>
      </c>
      <c r="E64" s="29">
        <f t="shared" si="5"/>
        <v>414040.2</v>
      </c>
      <c r="F64" s="29">
        <f t="shared" si="2"/>
        <v>88.524790371627333</v>
      </c>
      <c r="G64" s="29">
        <f t="shared" si="15"/>
        <v>4140.3999999999996</v>
      </c>
      <c r="H64" s="29">
        <f t="shared" si="3"/>
        <v>7.1619315420086256</v>
      </c>
      <c r="I64" s="29">
        <f t="shared" si="15"/>
        <v>409899.8</v>
      </c>
      <c r="J64" s="29">
        <f t="shared" si="4"/>
        <v>100</v>
      </c>
    </row>
    <row r="65" spans="1:10" ht="34.15" customHeight="1" outlineLevel="6" x14ac:dyDescent="0.25">
      <c r="A65" s="36" t="s">
        <v>171</v>
      </c>
      <c r="B65" s="46">
        <f t="shared" si="12"/>
        <v>409899.8</v>
      </c>
      <c r="C65" s="5">
        <v>0</v>
      </c>
      <c r="D65" s="5">
        <v>409899.8</v>
      </c>
      <c r="E65" s="5">
        <f t="shared" si="5"/>
        <v>409899.8</v>
      </c>
      <c r="F65" s="5">
        <f t="shared" si="2"/>
        <v>100</v>
      </c>
      <c r="G65" s="5">
        <v>0</v>
      </c>
      <c r="H65" s="5">
        <v>0</v>
      </c>
      <c r="I65" s="5">
        <v>409899.8</v>
      </c>
      <c r="J65" s="5">
        <f t="shared" si="4"/>
        <v>100</v>
      </c>
    </row>
    <row r="66" spans="1:10" ht="38.25" outlineLevel="6" x14ac:dyDescent="0.25">
      <c r="A66" s="36" t="s">
        <v>39</v>
      </c>
      <c r="B66" s="46">
        <f t="shared" si="12"/>
        <v>57811.22</v>
      </c>
      <c r="C66" s="5">
        <v>57811.22</v>
      </c>
      <c r="D66" s="5">
        <v>0</v>
      </c>
      <c r="E66" s="5">
        <f t="shared" si="5"/>
        <v>4140.3999999999996</v>
      </c>
      <c r="F66" s="5">
        <f t="shared" si="2"/>
        <v>7.1619315420086256</v>
      </c>
      <c r="G66" s="5">
        <v>4140.3999999999996</v>
      </c>
      <c r="H66" s="5">
        <f t="shared" si="3"/>
        <v>7.1619315420086256</v>
      </c>
      <c r="I66" s="5">
        <v>0</v>
      </c>
      <c r="J66" s="5">
        <v>0</v>
      </c>
    </row>
    <row r="67" spans="1:10" ht="28.5" customHeight="1" outlineLevel="6" x14ac:dyDescent="0.25">
      <c r="A67" s="86" t="s">
        <v>40</v>
      </c>
      <c r="B67" s="50">
        <f t="shared" si="12"/>
        <v>4217940</v>
      </c>
      <c r="C67" s="28">
        <f>C68</f>
        <v>2151810</v>
      </c>
      <c r="D67" s="28">
        <f>D68</f>
        <v>2066130</v>
      </c>
      <c r="E67" s="28">
        <f t="shared" si="5"/>
        <v>780858</v>
      </c>
      <c r="F67" s="28">
        <f t="shared" si="2"/>
        <v>18.512781120641829</v>
      </c>
      <c r="G67" s="28">
        <f>G68</f>
        <v>186858.99</v>
      </c>
      <c r="H67" s="28">
        <f t="shared" si="3"/>
        <v>8.6838052616169641</v>
      </c>
      <c r="I67" s="28">
        <f>I68</f>
        <v>593999.01</v>
      </c>
      <c r="J67" s="28">
        <f t="shared" si="4"/>
        <v>28.74935313847628</v>
      </c>
    </row>
    <row r="68" spans="1:10" ht="27.75" customHeight="1" outlineLevel="6" x14ac:dyDescent="0.25">
      <c r="A68" s="35" t="s">
        <v>41</v>
      </c>
      <c r="B68" s="47">
        <f t="shared" si="12"/>
        <v>4217940</v>
      </c>
      <c r="C68" s="29">
        <f>C69+C71+C70+C72+C73</f>
        <v>2151810</v>
      </c>
      <c r="D68" s="29">
        <f>D69+D71+D70+D72+D73</f>
        <v>2066130</v>
      </c>
      <c r="E68" s="29">
        <f t="shared" si="5"/>
        <v>780858</v>
      </c>
      <c r="F68" s="29">
        <f t="shared" ref="F68:F119" si="16">E68/B68*100</f>
        <v>18.512781120641829</v>
      </c>
      <c r="G68" s="29">
        <f>G69+G70+G71+G72+G73</f>
        <v>186858.99</v>
      </c>
      <c r="H68" s="29">
        <f t="shared" ref="H68:H119" si="17">G68/C68*100</f>
        <v>8.6838052616169641</v>
      </c>
      <c r="I68" s="29">
        <f>I69+I70+I71+I72+I73</f>
        <v>593999.01</v>
      </c>
      <c r="J68" s="29">
        <v>0</v>
      </c>
    </row>
    <row r="69" spans="1:10" ht="38.25" outlineLevel="6" x14ac:dyDescent="0.25">
      <c r="A69" s="36" t="s">
        <v>172</v>
      </c>
      <c r="B69" s="46">
        <f t="shared" si="12"/>
        <v>700000</v>
      </c>
      <c r="C69" s="5">
        <v>700000</v>
      </c>
      <c r="D69" s="5">
        <v>0</v>
      </c>
      <c r="E69" s="5">
        <f t="shared" si="5"/>
        <v>180859</v>
      </c>
      <c r="F69" s="5">
        <f t="shared" si="16"/>
        <v>25.837</v>
      </c>
      <c r="G69" s="5">
        <v>180859</v>
      </c>
      <c r="H69" s="5">
        <f t="shared" si="17"/>
        <v>25.837</v>
      </c>
      <c r="I69" s="5">
        <v>0</v>
      </c>
      <c r="J69" s="5">
        <v>0</v>
      </c>
    </row>
    <row r="70" spans="1:10" ht="33.6" customHeight="1" outlineLevel="6" x14ac:dyDescent="0.25">
      <c r="A70" s="36" t="s">
        <v>91</v>
      </c>
      <c r="B70" s="46">
        <f t="shared" si="12"/>
        <v>25000</v>
      </c>
      <c r="C70" s="5">
        <v>25000</v>
      </c>
      <c r="D70" s="5">
        <v>0</v>
      </c>
      <c r="E70" s="5">
        <f t="shared" si="5"/>
        <v>0</v>
      </c>
      <c r="F70" s="5">
        <f t="shared" si="16"/>
        <v>0</v>
      </c>
      <c r="G70" s="5">
        <v>0</v>
      </c>
      <c r="H70" s="5">
        <f t="shared" si="17"/>
        <v>0</v>
      </c>
      <c r="I70" s="5">
        <v>0</v>
      </c>
      <c r="J70" s="5">
        <v>0</v>
      </c>
    </row>
    <row r="71" spans="1:10" ht="38.25" outlineLevel="6" x14ac:dyDescent="0.25">
      <c r="A71" s="36" t="s">
        <v>92</v>
      </c>
      <c r="B71" s="46">
        <f t="shared" si="12"/>
        <v>1400000</v>
      </c>
      <c r="C71" s="5">
        <v>1400000</v>
      </c>
      <c r="D71" s="5">
        <v>0</v>
      </c>
      <c r="E71" s="5">
        <f t="shared" ref="E71:E121" si="18">G71+I71</f>
        <v>0</v>
      </c>
      <c r="F71" s="5">
        <f t="shared" si="16"/>
        <v>0</v>
      </c>
      <c r="G71" s="5">
        <v>0</v>
      </c>
      <c r="H71" s="5">
        <f t="shared" si="17"/>
        <v>0</v>
      </c>
      <c r="I71" s="5">
        <v>0</v>
      </c>
      <c r="J71" s="5">
        <v>0</v>
      </c>
    </row>
    <row r="72" spans="1:10" ht="25.5" outlineLevel="6" x14ac:dyDescent="0.25">
      <c r="A72" s="36" t="s">
        <v>93</v>
      </c>
      <c r="B72" s="46">
        <f t="shared" si="12"/>
        <v>2066130</v>
      </c>
      <c r="C72" s="5">
        <v>0</v>
      </c>
      <c r="D72" s="5">
        <v>2066130</v>
      </c>
      <c r="E72" s="5">
        <f t="shared" si="18"/>
        <v>593999.01</v>
      </c>
      <c r="F72" s="5">
        <f t="shared" si="16"/>
        <v>28.74935313847628</v>
      </c>
      <c r="G72" s="5">
        <v>0</v>
      </c>
      <c r="H72" s="5">
        <v>0</v>
      </c>
      <c r="I72" s="5">
        <v>593999.01</v>
      </c>
      <c r="J72" s="5">
        <v>28.75</v>
      </c>
    </row>
    <row r="73" spans="1:10" ht="32.450000000000003" customHeight="1" outlineLevel="6" x14ac:dyDescent="0.25">
      <c r="A73" s="36" t="s">
        <v>94</v>
      </c>
      <c r="B73" s="46">
        <f t="shared" si="12"/>
        <v>26810</v>
      </c>
      <c r="C73" s="5">
        <v>26810</v>
      </c>
      <c r="D73" s="5">
        <v>0</v>
      </c>
      <c r="E73" s="5">
        <f t="shared" si="18"/>
        <v>5999.99</v>
      </c>
      <c r="F73" s="5">
        <f t="shared" si="16"/>
        <v>22.379671764267066</v>
      </c>
      <c r="G73" s="5">
        <v>5999.99</v>
      </c>
      <c r="H73" s="5">
        <v>22.38</v>
      </c>
      <c r="I73" s="5">
        <v>0</v>
      </c>
      <c r="J73" s="5">
        <v>0</v>
      </c>
    </row>
    <row r="74" spans="1:10" ht="27.75" customHeight="1" outlineLevel="7" x14ac:dyDescent="0.25">
      <c r="A74" s="86" t="s">
        <v>42</v>
      </c>
      <c r="B74" s="50">
        <f t="shared" ref="B74:B136" si="19">C74+D74</f>
        <v>4560895.0600000005</v>
      </c>
      <c r="C74" s="28">
        <f>C75</f>
        <v>1200000</v>
      </c>
      <c r="D74" s="28">
        <f t="shared" ref="D74:I74" si="20">D75</f>
        <v>3360895.06</v>
      </c>
      <c r="E74" s="28">
        <f t="shared" si="18"/>
        <v>0</v>
      </c>
      <c r="F74" s="28">
        <f t="shared" si="16"/>
        <v>0</v>
      </c>
      <c r="G74" s="28">
        <f t="shared" si="20"/>
        <v>0</v>
      </c>
      <c r="H74" s="28">
        <f t="shared" si="17"/>
        <v>0</v>
      </c>
      <c r="I74" s="28">
        <f t="shared" si="20"/>
        <v>0</v>
      </c>
      <c r="J74" s="28">
        <f t="shared" ref="J74:J110" si="21">I74/D74*100</f>
        <v>0</v>
      </c>
    </row>
    <row r="75" spans="1:10" ht="36" customHeight="1" outlineLevel="2" x14ac:dyDescent="0.25">
      <c r="A75" s="35" t="s">
        <v>43</v>
      </c>
      <c r="B75" s="47">
        <f t="shared" si="19"/>
        <v>4560895.0600000005</v>
      </c>
      <c r="C75" s="29">
        <f>C76</f>
        <v>1200000</v>
      </c>
      <c r="D75" s="29">
        <f t="shared" ref="D75:I75" si="22">D76</f>
        <v>3360895.06</v>
      </c>
      <c r="E75" s="29">
        <f t="shared" si="18"/>
        <v>0</v>
      </c>
      <c r="F75" s="29">
        <f t="shared" si="16"/>
        <v>0</v>
      </c>
      <c r="G75" s="29">
        <f t="shared" si="22"/>
        <v>0</v>
      </c>
      <c r="H75" s="29">
        <f t="shared" si="17"/>
        <v>0</v>
      </c>
      <c r="I75" s="29">
        <f t="shared" si="22"/>
        <v>0</v>
      </c>
      <c r="J75" s="29">
        <f t="shared" si="21"/>
        <v>0</v>
      </c>
    </row>
    <row r="76" spans="1:10" ht="37.15" customHeight="1" outlineLevel="3" x14ac:dyDescent="0.25">
      <c r="A76" s="36" t="s">
        <v>44</v>
      </c>
      <c r="B76" s="46">
        <f t="shared" si="19"/>
        <v>4560895.0600000005</v>
      </c>
      <c r="C76" s="5">
        <v>1200000</v>
      </c>
      <c r="D76" s="5">
        <v>3360895.06</v>
      </c>
      <c r="E76" s="5">
        <f t="shared" si="18"/>
        <v>0</v>
      </c>
      <c r="F76" s="5">
        <f t="shared" si="16"/>
        <v>0</v>
      </c>
      <c r="G76" s="5">
        <v>0</v>
      </c>
      <c r="H76" s="5">
        <f t="shared" si="17"/>
        <v>0</v>
      </c>
      <c r="I76" s="5">
        <v>0</v>
      </c>
      <c r="J76" s="5">
        <f t="shared" si="21"/>
        <v>0</v>
      </c>
    </row>
    <row r="77" spans="1:10" ht="47.45" customHeight="1" outlineLevel="4" x14ac:dyDescent="0.25">
      <c r="A77" s="86" t="s">
        <v>45</v>
      </c>
      <c r="B77" s="50">
        <f t="shared" si="19"/>
        <v>155097904.84</v>
      </c>
      <c r="C77" s="28">
        <f>C78+C88+C98</f>
        <v>31185621.899999999</v>
      </c>
      <c r="D77" s="28">
        <f>D78+D88+D98</f>
        <v>123912282.94</v>
      </c>
      <c r="E77" s="28">
        <f t="shared" si="18"/>
        <v>2423581.83</v>
      </c>
      <c r="F77" s="28">
        <f t="shared" si="16"/>
        <v>1.5626141645821605</v>
      </c>
      <c r="G77" s="28">
        <f>G78+G88+G98</f>
        <v>2423581.83</v>
      </c>
      <c r="H77" s="28">
        <f t="shared" si="17"/>
        <v>7.7714718589594654</v>
      </c>
      <c r="I77" s="28">
        <f>I78+I88+I98</f>
        <v>0</v>
      </c>
      <c r="J77" s="28">
        <f t="shared" si="21"/>
        <v>0</v>
      </c>
    </row>
    <row r="78" spans="1:10" ht="28.5" customHeight="1" outlineLevel="5" x14ac:dyDescent="0.25">
      <c r="A78" s="35" t="s">
        <v>46</v>
      </c>
      <c r="B78" s="47">
        <f t="shared" si="19"/>
        <v>15789304.050000001</v>
      </c>
      <c r="C78" s="29">
        <f>C79+C84+C85+C86+C87+C80+C81+C82+C83</f>
        <v>15789304.050000001</v>
      </c>
      <c r="D78" s="29">
        <f>D79+D84+D85+D86+D87+D80+D81+D82+D83</f>
        <v>0</v>
      </c>
      <c r="E78" s="29">
        <f t="shared" si="18"/>
        <v>1866524.01</v>
      </c>
      <c r="F78" s="29">
        <f t="shared" si="16"/>
        <v>11.821445733702239</v>
      </c>
      <c r="G78" s="29">
        <f>G79+G84+G85+G86+G87+G8+G80+G81+G82+G83</f>
        <v>1866524.01</v>
      </c>
      <c r="H78" s="29">
        <f t="shared" si="17"/>
        <v>11.821445733702239</v>
      </c>
      <c r="I78" s="29">
        <f>I79+I84+I85+I86+I87+I80+I81+I82+I83</f>
        <v>0</v>
      </c>
      <c r="J78" s="5">
        <v>0</v>
      </c>
    </row>
    <row r="79" spans="1:10" ht="29.25" customHeight="1" outlineLevel="6" x14ac:dyDescent="0.25">
      <c r="A79" s="36" t="s">
        <v>95</v>
      </c>
      <c r="B79" s="46">
        <f t="shared" si="19"/>
        <v>2896158</v>
      </c>
      <c r="C79" s="5">
        <v>2896158</v>
      </c>
      <c r="D79" s="5">
        <v>0</v>
      </c>
      <c r="E79" s="5">
        <f t="shared" si="18"/>
        <v>400000</v>
      </c>
      <c r="F79" s="5">
        <f t="shared" si="16"/>
        <v>13.811401173554758</v>
      </c>
      <c r="G79" s="5">
        <v>400000</v>
      </c>
      <c r="H79" s="5">
        <f t="shared" si="17"/>
        <v>13.811401173554758</v>
      </c>
      <c r="I79" s="5">
        <v>0</v>
      </c>
      <c r="J79" s="5">
        <v>0</v>
      </c>
    </row>
    <row r="80" spans="1:10" ht="29.25" customHeight="1" outlineLevel="6" x14ac:dyDescent="0.25">
      <c r="A80" s="36" t="s">
        <v>96</v>
      </c>
      <c r="B80" s="46">
        <f t="shared" si="19"/>
        <v>2502493.2000000002</v>
      </c>
      <c r="C80" s="5">
        <v>2502493.2000000002</v>
      </c>
      <c r="D80" s="5">
        <v>0</v>
      </c>
      <c r="E80" s="5">
        <f t="shared" si="18"/>
        <v>368953</v>
      </c>
      <c r="F80" s="5">
        <f t="shared" si="16"/>
        <v>14.743416685407976</v>
      </c>
      <c r="G80" s="5">
        <v>368953</v>
      </c>
      <c r="H80" s="5">
        <f t="shared" si="17"/>
        <v>14.743416685407976</v>
      </c>
      <c r="I80" s="5">
        <v>0</v>
      </c>
      <c r="J80" s="5">
        <v>0</v>
      </c>
    </row>
    <row r="81" spans="1:10" ht="29.25" customHeight="1" outlineLevel="6" x14ac:dyDescent="0.25">
      <c r="A81" s="36" t="s">
        <v>97</v>
      </c>
      <c r="B81" s="46">
        <f t="shared" si="19"/>
        <v>400000</v>
      </c>
      <c r="C81" s="5">
        <v>400000</v>
      </c>
      <c r="D81" s="5">
        <v>0</v>
      </c>
      <c r="E81" s="5">
        <f t="shared" si="18"/>
        <v>0</v>
      </c>
      <c r="F81" s="5">
        <f t="shared" si="16"/>
        <v>0</v>
      </c>
      <c r="G81" s="5">
        <v>0</v>
      </c>
      <c r="H81" s="5">
        <f t="shared" si="17"/>
        <v>0</v>
      </c>
      <c r="I81" s="5">
        <v>0</v>
      </c>
      <c r="J81" s="5">
        <v>0</v>
      </c>
    </row>
    <row r="82" spans="1:10" ht="35.450000000000003" customHeight="1" outlineLevel="6" x14ac:dyDescent="0.25">
      <c r="A82" s="36" t="s">
        <v>98</v>
      </c>
      <c r="B82" s="46">
        <f t="shared" si="19"/>
        <v>5126056.12</v>
      </c>
      <c r="C82" s="5">
        <v>5126056.12</v>
      </c>
      <c r="D82" s="5">
        <v>0</v>
      </c>
      <c r="E82" s="5">
        <f t="shared" si="18"/>
        <v>616257</v>
      </c>
      <c r="F82" s="5">
        <f t="shared" si="16"/>
        <v>12.022049419154621</v>
      </c>
      <c r="G82" s="5">
        <v>616257</v>
      </c>
      <c r="H82" s="5">
        <f t="shared" si="17"/>
        <v>12.022049419154621</v>
      </c>
      <c r="I82" s="5">
        <v>0</v>
      </c>
      <c r="J82" s="5">
        <v>0</v>
      </c>
    </row>
    <row r="83" spans="1:10" ht="29.25" customHeight="1" outlineLevel="6" x14ac:dyDescent="0.25">
      <c r="A83" s="36" t="s">
        <v>99</v>
      </c>
      <c r="B83" s="46">
        <f t="shared" si="19"/>
        <v>100000</v>
      </c>
      <c r="C83" s="5">
        <v>100000</v>
      </c>
      <c r="D83" s="5">
        <v>0</v>
      </c>
      <c r="E83" s="5">
        <f t="shared" si="18"/>
        <v>0</v>
      </c>
      <c r="F83" s="5">
        <f t="shared" si="16"/>
        <v>0</v>
      </c>
      <c r="G83" s="5">
        <v>0</v>
      </c>
      <c r="H83" s="5">
        <f t="shared" si="17"/>
        <v>0</v>
      </c>
      <c r="I83" s="5">
        <v>0</v>
      </c>
      <c r="J83" s="5">
        <v>0</v>
      </c>
    </row>
    <row r="84" spans="1:10" ht="34.9" customHeight="1" outlineLevel="7" x14ac:dyDescent="0.25">
      <c r="A84" s="36" t="s">
        <v>101</v>
      </c>
      <c r="B84" s="46">
        <f t="shared" si="19"/>
        <v>450000</v>
      </c>
      <c r="C84" s="5">
        <v>450000</v>
      </c>
      <c r="D84" s="5">
        <v>0</v>
      </c>
      <c r="E84" s="5">
        <f t="shared" si="18"/>
        <v>81314.009999999995</v>
      </c>
      <c r="F84" s="5">
        <f t="shared" si="16"/>
        <v>18.069779999999998</v>
      </c>
      <c r="G84" s="5">
        <v>81314.009999999995</v>
      </c>
      <c r="H84" s="5">
        <f t="shared" si="17"/>
        <v>18.069779999999998</v>
      </c>
      <c r="I84" s="5">
        <v>0</v>
      </c>
      <c r="J84" s="5">
        <v>0</v>
      </c>
    </row>
    <row r="85" spans="1:10" ht="27" customHeight="1" outlineLevel="3" x14ac:dyDescent="0.25">
      <c r="A85" s="36" t="s">
        <v>100</v>
      </c>
      <c r="B85" s="46">
        <f t="shared" si="19"/>
        <v>2314596.73</v>
      </c>
      <c r="C85" s="5">
        <v>2314596.73</v>
      </c>
      <c r="D85" s="5">
        <v>0</v>
      </c>
      <c r="E85" s="5">
        <f t="shared" si="18"/>
        <v>0</v>
      </c>
      <c r="F85" s="5">
        <f t="shared" si="16"/>
        <v>0</v>
      </c>
      <c r="G85" s="5">
        <v>0</v>
      </c>
      <c r="H85" s="5">
        <f t="shared" si="17"/>
        <v>0</v>
      </c>
      <c r="I85" s="5">
        <v>0</v>
      </c>
      <c r="J85" s="5">
        <v>0</v>
      </c>
    </row>
    <row r="86" spans="1:10" ht="28.5" customHeight="1" outlineLevel="4" x14ac:dyDescent="0.25">
      <c r="A86" s="36" t="s">
        <v>102</v>
      </c>
      <c r="B86" s="46">
        <f t="shared" si="19"/>
        <v>1000000</v>
      </c>
      <c r="C86" s="5">
        <v>1000000</v>
      </c>
      <c r="D86" s="5">
        <v>0</v>
      </c>
      <c r="E86" s="5">
        <f t="shared" si="18"/>
        <v>400000</v>
      </c>
      <c r="F86" s="5">
        <f t="shared" si="16"/>
        <v>40</v>
      </c>
      <c r="G86" s="5">
        <v>400000</v>
      </c>
      <c r="H86" s="5">
        <f t="shared" si="17"/>
        <v>40</v>
      </c>
      <c r="I86" s="5">
        <v>0</v>
      </c>
      <c r="J86" s="5">
        <v>0</v>
      </c>
    </row>
    <row r="87" spans="1:10" ht="22.5" customHeight="1" outlineLevel="5" x14ac:dyDescent="0.25">
      <c r="A87" s="36" t="s">
        <v>103</v>
      </c>
      <c r="B87" s="46">
        <f t="shared" si="19"/>
        <v>1000000</v>
      </c>
      <c r="C87" s="5">
        <v>1000000</v>
      </c>
      <c r="D87" s="5">
        <v>0</v>
      </c>
      <c r="E87" s="5">
        <f t="shared" si="18"/>
        <v>0</v>
      </c>
      <c r="F87" s="5">
        <f t="shared" si="16"/>
        <v>0</v>
      </c>
      <c r="G87" s="5">
        <v>0</v>
      </c>
      <c r="H87" s="5">
        <f t="shared" si="17"/>
        <v>0</v>
      </c>
      <c r="I87" s="5">
        <v>0</v>
      </c>
      <c r="J87" s="5">
        <v>0</v>
      </c>
    </row>
    <row r="88" spans="1:10" ht="28.5" customHeight="1" outlineLevel="7" x14ac:dyDescent="0.25">
      <c r="A88" s="35" t="s">
        <v>47</v>
      </c>
      <c r="B88" s="47">
        <f t="shared" si="19"/>
        <v>135629000.78999999</v>
      </c>
      <c r="C88" s="29">
        <f>C89+C97+C90+C91+C92+C93+C94+C95+C96</f>
        <v>11716717.85</v>
      </c>
      <c r="D88" s="29">
        <f>D89+D97+D90+D91+D92+D93+D94+D95+D96</f>
        <v>123912282.94</v>
      </c>
      <c r="E88" s="29">
        <f t="shared" si="18"/>
        <v>0</v>
      </c>
      <c r="F88" s="29">
        <f t="shared" si="16"/>
        <v>0</v>
      </c>
      <c r="G88" s="29">
        <f>G89+G97+G90+G91+G92+G93+G94+G95+G96</f>
        <v>0</v>
      </c>
      <c r="H88" s="29">
        <f t="shared" si="17"/>
        <v>0</v>
      </c>
      <c r="I88" s="29">
        <f>I89+I97+I90+I91+I92+I93+I94+I95+I96</f>
        <v>0</v>
      </c>
      <c r="J88" s="29">
        <f t="shared" si="21"/>
        <v>0</v>
      </c>
    </row>
    <row r="89" spans="1:10" ht="25.5" outlineLevel="6" x14ac:dyDescent="0.25">
      <c r="A89" s="36" t="s">
        <v>104</v>
      </c>
      <c r="B89" s="46">
        <f t="shared" si="19"/>
        <v>7203568.6299999999</v>
      </c>
      <c r="C89" s="5">
        <v>7203568.6299999999</v>
      </c>
      <c r="D89" s="5">
        <v>0</v>
      </c>
      <c r="E89" s="5">
        <f t="shared" si="18"/>
        <v>0</v>
      </c>
      <c r="F89" s="5">
        <f t="shared" si="16"/>
        <v>0</v>
      </c>
      <c r="G89" s="5">
        <v>0</v>
      </c>
      <c r="H89" s="5">
        <f t="shared" si="17"/>
        <v>0</v>
      </c>
      <c r="I89" s="5">
        <v>0</v>
      </c>
      <c r="J89" s="5">
        <v>0</v>
      </c>
    </row>
    <row r="90" spans="1:10" ht="25.5" outlineLevel="6" x14ac:dyDescent="0.25">
      <c r="A90" s="36" t="s">
        <v>105</v>
      </c>
      <c r="B90" s="46">
        <f t="shared" si="19"/>
        <v>1000000</v>
      </c>
      <c r="C90" s="5">
        <v>1000000</v>
      </c>
      <c r="D90" s="5">
        <v>0</v>
      </c>
      <c r="E90" s="5">
        <f t="shared" si="18"/>
        <v>0</v>
      </c>
      <c r="F90" s="5">
        <f t="shared" si="16"/>
        <v>0</v>
      </c>
      <c r="G90" s="5">
        <v>0</v>
      </c>
      <c r="H90" s="5">
        <f t="shared" si="17"/>
        <v>0</v>
      </c>
      <c r="I90" s="5">
        <v>0</v>
      </c>
      <c r="J90" s="5">
        <v>0</v>
      </c>
    </row>
    <row r="91" spans="1:10" ht="25.5" outlineLevel="6" x14ac:dyDescent="0.25">
      <c r="A91" s="36" t="s">
        <v>106</v>
      </c>
      <c r="B91" s="46">
        <f t="shared" si="19"/>
        <v>1000000</v>
      </c>
      <c r="C91" s="5">
        <v>1000000</v>
      </c>
      <c r="D91" s="5">
        <v>0</v>
      </c>
      <c r="E91" s="5">
        <f t="shared" si="18"/>
        <v>0</v>
      </c>
      <c r="F91" s="5">
        <f t="shared" si="16"/>
        <v>0</v>
      </c>
      <c r="G91" s="5">
        <v>0</v>
      </c>
      <c r="H91" s="5">
        <f t="shared" si="17"/>
        <v>0</v>
      </c>
      <c r="I91" s="5">
        <v>0</v>
      </c>
      <c r="J91" s="5">
        <v>0</v>
      </c>
    </row>
    <row r="92" spans="1:10" ht="25.5" outlineLevel="6" x14ac:dyDescent="0.25">
      <c r="A92" s="36" t="s">
        <v>107</v>
      </c>
      <c r="B92" s="46">
        <f t="shared" si="19"/>
        <v>500000</v>
      </c>
      <c r="C92" s="5">
        <v>500000</v>
      </c>
      <c r="D92" s="5">
        <v>0</v>
      </c>
      <c r="E92" s="5">
        <f t="shared" si="18"/>
        <v>0</v>
      </c>
      <c r="F92" s="5">
        <f t="shared" si="16"/>
        <v>0</v>
      </c>
      <c r="G92" s="5">
        <v>0</v>
      </c>
      <c r="H92" s="5">
        <f t="shared" si="17"/>
        <v>0</v>
      </c>
      <c r="I92" s="5">
        <v>0</v>
      </c>
      <c r="J92" s="5">
        <v>0</v>
      </c>
    </row>
    <row r="93" spans="1:10" ht="25.5" outlineLevel="6" x14ac:dyDescent="0.25">
      <c r="A93" s="36" t="s">
        <v>108</v>
      </c>
      <c r="B93" s="46">
        <f t="shared" si="19"/>
        <v>400000</v>
      </c>
      <c r="C93" s="5">
        <v>400000</v>
      </c>
      <c r="D93" s="5">
        <v>0</v>
      </c>
      <c r="E93" s="5">
        <f t="shared" si="18"/>
        <v>0</v>
      </c>
      <c r="F93" s="5">
        <f t="shared" si="16"/>
        <v>0</v>
      </c>
      <c r="G93" s="5">
        <v>0</v>
      </c>
      <c r="H93" s="5">
        <f t="shared" si="17"/>
        <v>0</v>
      </c>
      <c r="I93" s="5">
        <v>0</v>
      </c>
      <c r="J93" s="5">
        <v>0</v>
      </c>
    </row>
    <row r="94" spans="1:10" ht="21" customHeight="1" outlineLevel="6" x14ac:dyDescent="0.25">
      <c r="A94" s="36" t="s">
        <v>109</v>
      </c>
      <c r="B94" s="46">
        <f t="shared" si="19"/>
        <v>200000</v>
      </c>
      <c r="C94" s="5">
        <v>200000</v>
      </c>
      <c r="D94" s="5">
        <v>0</v>
      </c>
      <c r="E94" s="5">
        <f t="shared" si="18"/>
        <v>0</v>
      </c>
      <c r="F94" s="5">
        <f t="shared" si="16"/>
        <v>0</v>
      </c>
      <c r="G94" s="5">
        <v>0</v>
      </c>
      <c r="H94" s="5">
        <f t="shared" si="17"/>
        <v>0</v>
      </c>
      <c r="I94" s="5">
        <v>0</v>
      </c>
      <c r="J94" s="5">
        <v>0</v>
      </c>
    </row>
    <row r="95" spans="1:10" ht="21.6" customHeight="1" outlineLevel="6" x14ac:dyDescent="0.25">
      <c r="A95" s="36" t="s">
        <v>110</v>
      </c>
      <c r="B95" s="46">
        <f t="shared" si="19"/>
        <v>161510</v>
      </c>
      <c r="C95" s="5">
        <v>161510</v>
      </c>
      <c r="D95" s="5"/>
      <c r="E95" s="5">
        <f t="shared" si="18"/>
        <v>0</v>
      </c>
      <c r="F95" s="5">
        <f t="shared" si="16"/>
        <v>0</v>
      </c>
      <c r="G95" s="5">
        <v>0</v>
      </c>
      <c r="H95" s="5">
        <f t="shared" si="17"/>
        <v>0</v>
      </c>
      <c r="I95" s="5">
        <v>0</v>
      </c>
      <c r="J95" s="5">
        <v>0</v>
      </c>
    </row>
    <row r="96" spans="1:10" ht="99" customHeight="1" outlineLevel="6" x14ac:dyDescent="0.25">
      <c r="A96" s="36" t="s">
        <v>111</v>
      </c>
      <c r="B96" s="46">
        <f t="shared" si="19"/>
        <v>123912282.94</v>
      </c>
      <c r="C96" s="5">
        <v>0</v>
      </c>
      <c r="D96" s="5">
        <v>123912282.94</v>
      </c>
      <c r="E96" s="5">
        <f t="shared" si="18"/>
        <v>0</v>
      </c>
      <c r="F96" s="5">
        <f t="shared" si="16"/>
        <v>0</v>
      </c>
      <c r="G96" s="5">
        <v>0</v>
      </c>
      <c r="H96" s="5">
        <v>0</v>
      </c>
      <c r="I96" s="5">
        <v>0</v>
      </c>
      <c r="J96" s="5">
        <v>0</v>
      </c>
    </row>
    <row r="97" spans="1:10" ht="39.75" customHeight="1" outlineLevel="6" x14ac:dyDescent="0.25">
      <c r="A97" s="36" t="s">
        <v>112</v>
      </c>
      <c r="B97" s="46">
        <f t="shared" si="19"/>
        <v>1251639.22</v>
      </c>
      <c r="C97" s="5">
        <v>1251639.22</v>
      </c>
      <c r="D97" s="5">
        <v>0</v>
      </c>
      <c r="E97" s="5">
        <f t="shared" si="18"/>
        <v>0</v>
      </c>
      <c r="F97" s="5">
        <f t="shared" si="16"/>
        <v>0</v>
      </c>
      <c r="G97" s="5">
        <v>0</v>
      </c>
      <c r="H97" s="5">
        <v>0</v>
      </c>
      <c r="I97" s="5">
        <v>0</v>
      </c>
      <c r="J97" s="5">
        <v>0</v>
      </c>
    </row>
    <row r="98" spans="1:10" ht="25.5" outlineLevel="7" x14ac:dyDescent="0.25">
      <c r="A98" s="35" t="s">
        <v>48</v>
      </c>
      <c r="B98" s="47">
        <f t="shared" si="19"/>
        <v>3679600</v>
      </c>
      <c r="C98" s="29">
        <f>C99+C100+C101+C102+C103+C104</f>
        <v>3679600</v>
      </c>
      <c r="D98" s="29">
        <f>D99+D100+D101+D102+D103+D104</f>
        <v>0</v>
      </c>
      <c r="E98" s="29">
        <f t="shared" si="18"/>
        <v>557057.81999999995</v>
      </c>
      <c r="F98" s="29">
        <f t="shared" si="16"/>
        <v>15.139086313729752</v>
      </c>
      <c r="G98" s="29">
        <f>G99+G100+G101+G102+G103+G104</f>
        <v>557057.81999999995</v>
      </c>
      <c r="H98" s="29">
        <f t="shared" si="17"/>
        <v>15.139086313729752</v>
      </c>
      <c r="I98" s="29">
        <f>I99+I100+I101+I102+I103+I104</f>
        <v>0</v>
      </c>
      <c r="J98" s="29">
        <v>0</v>
      </c>
    </row>
    <row r="99" spans="1:10" ht="25.5" outlineLevel="7" x14ac:dyDescent="0.25">
      <c r="A99" s="36" t="s">
        <v>113</v>
      </c>
      <c r="B99" s="46">
        <f t="shared" si="19"/>
        <v>751140</v>
      </c>
      <c r="C99" s="7">
        <v>751140</v>
      </c>
      <c r="D99" s="7">
        <v>0</v>
      </c>
      <c r="E99" s="5">
        <f t="shared" si="18"/>
        <v>72340</v>
      </c>
      <c r="F99" s="5">
        <f t="shared" si="16"/>
        <v>9.6306946774236497</v>
      </c>
      <c r="G99" s="7">
        <v>72340</v>
      </c>
      <c r="H99" s="5">
        <f t="shared" si="17"/>
        <v>9.6306946774236497</v>
      </c>
      <c r="I99" s="8">
        <v>0</v>
      </c>
      <c r="J99" s="5">
        <v>0</v>
      </c>
    </row>
    <row r="100" spans="1:10" ht="25.5" outlineLevel="7" x14ac:dyDescent="0.25">
      <c r="A100" s="38" t="s">
        <v>114</v>
      </c>
      <c r="B100" s="46">
        <f t="shared" si="19"/>
        <v>866700</v>
      </c>
      <c r="C100" s="5">
        <v>866700</v>
      </c>
      <c r="D100" s="5">
        <v>0</v>
      </c>
      <c r="E100" s="5">
        <f t="shared" si="18"/>
        <v>140000</v>
      </c>
      <c r="F100" s="5">
        <f t="shared" si="16"/>
        <v>16.153224875966309</v>
      </c>
      <c r="G100" s="5">
        <v>140000</v>
      </c>
      <c r="H100" s="5">
        <f t="shared" si="17"/>
        <v>16.153224875966309</v>
      </c>
      <c r="I100" s="9">
        <v>0</v>
      </c>
      <c r="J100" s="5">
        <v>0</v>
      </c>
    </row>
    <row r="101" spans="1:10" ht="25.5" outlineLevel="7" x14ac:dyDescent="0.25">
      <c r="A101" s="38" t="s">
        <v>115</v>
      </c>
      <c r="B101" s="46">
        <f t="shared" si="19"/>
        <v>636880</v>
      </c>
      <c r="C101" s="7">
        <v>636880</v>
      </c>
      <c r="D101" s="7">
        <v>0</v>
      </c>
      <c r="E101" s="5">
        <f t="shared" si="18"/>
        <v>201333.21</v>
      </c>
      <c r="F101" s="5">
        <f t="shared" si="16"/>
        <v>31.612424632583846</v>
      </c>
      <c r="G101" s="7">
        <v>201333.21</v>
      </c>
      <c r="H101" s="5">
        <f t="shared" si="17"/>
        <v>31.612424632583846</v>
      </c>
      <c r="I101" s="8">
        <v>0</v>
      </c>
      <c r="J101" s="5">
        <v>0</v>
      </c>
    </row>
    <row r="102" spans="1:10" ht="34.15" customHeight="1" outlineLevel="7" x14ac:dyDescent="0.25">
      <c r="A102" s="39" t="s">
        <v>116</v>
      </c>
      <c r="B102" s="46">
        <f t="shared" si="19"/>
        <v>524880</v>
      </c>
      <c r="C102" s="16">
        <v>524880</v>
      </c>
      <c r="D102" s="16">
        <v>0</v>
      </c>
      <c r="E102" s="5">
        <f t="shared" si="18"/>
        <v>143384.60999999999</v>
      </c>
      <c r="F102" s="5">
        <f t="shared" si="16"/>
        <v>27.317598308184728</v>
      </c>
      <c r="G102" s="16">
        <v>143384.60999999999</v>
      </c>
      <c r="H102" s="5">
        <f t="shared" si="17"/>
        <v>27.317598308184728</v>
      </c>
      <c r="I102" s="21">
        <v>0</v>
      </c>
      <c r="J102" s="5">
        <v>0</v>
      </c>
    </row>
    <row r="103" spans="1:10" ht="25.5" outlineLevel="7" x14ac:dyDescent="0.25">
      <c r="A103" s="52" t="s">
        <v>117</v>
      </c>
      <c r="B103" s="51">
        <f t="shared" si="19"/>
        <v>250000</v>
      </c>
      <c r="C103" s="16">
        <v>250000</v>
      </c>
      <c r="D103" s="16">
        <v>0</v>
      </c>
      <c r="E103" s="5">
        <f t="shared" si="18"/>
        <v>0</v>
      </c>
      <c r="F103" s="5">
        <f t="shared" si="16"/>
        <v>0</v>
      </c>
      <c r="G103" s="16">
        <v>0</v>
      </c>
      <c r="H103" s="5">
        <f t="shared" si="17"/>
        <v>0</v>
      </c>
      <c r="I103" s="21">
        <v>0</v>
      </c>
      <c r="J103" s="5">
        <v>0</v>
      </c>
    </row>
    <row r="104" spans="1:10" ht="19.899999999999999" customHeight="1" outlineLevel="7" x14ac:dyDescent="0.25">
      <c r="A104" s="41" t="s">
        <v>118</v>
      </c>
      <c r="B104" s="51">
        <f t="shared" si="19"/>
        <v>650000</v>
      </c>
      <c r="C104" s="16">
        <v>650000</v>
      </c>
      <c r="D104" s="16">
        <v>0</v>
      </c>
      <c r="E104" s="5">
        <f t="shared" si="18"/>
        <v>0</v>
      </c>
      <c r="F104" s="5">
        <f t="shared" si="16"/>
        <v>0</v>
      </c>
      <c r="G104" s="16">
        <v>0</v>
      </c>
      <c r="H104" s="5">
        <f t="shared" si="17"/>
        <v>0</v>
      </c>
      <c r="I104" s="21">
        <v>0</v>
      </c>
      <c r="J104" s="5">
        <v>0</v>
      </c>
    </row>
    <row r="105" spans="1:10" ht="39.6" customHeight="1" outlineLevel="7" x14ac:dyDescent="0.25">
      <c r="A105" s="88" t="s">
        <v>49</v>
      </c>
      <c r="B105" s="53">
        <f t="shared" si="19"/>
        <v>23000</v>
      </c>
      <c r="C105" s="33">
        <f>C106+C108</f>
        <v>23000</v>
      </c>
      <c r="D105" s="33">
        <f>D106+D108</f>
        <v>0</v>
      </c>
      <c r="E105" s="28">
        <f t="shared" si="18"/>
        <v>0</v>
      </c>
      <c r="F105" s="28">
        <f t="shared" si="16"/>
        <v>0</v>
      </c>
      <c r="G105" s="33">
        <f>G106+G108</f>
        <v>0</v>
      </c>
      <c r="H105" s="28">
        <f t="shared" si="17"/>
        <v>0</v>
      </c>
      <c r="I105" s="33">
        <f>I106+I108</f>
        <v>0</v>
      </c>
      <c r="J105" s="28">
        <v>0</v>
      </c>
    </row>
    <row r="106" spans="1:10" ht="26.45" customHeight="1" outlineLevel="7" x14ac:dyDescent="0.25">
      <c r="A106" s="40" t="s">
        <v>50</v>
      </c>
      <c r="B106" s="54">
        <f t="shared" si="19"/>
        <v>3000</v>
      </c>
      <c r="C106" s="31">
        <f>C107</f>
        <v>3000</v>
      </c>
      <c r="D106" s="31">
        <f>D107</f>
        <v>0</v>
      </c>
      <c r="E106" s="29">
        <f t="shared" si="18"/>
        <v>0</v>
      </c>
      <c r="F106" s="29">
        <f t="shared" si="16"/>
        <v>0</v>
      </c>
      <c r="G106" s="31">
        <f>G107</f>
        <v>0</v>
      </c>
      <c r="H106" s="29">
        <f t="shared" si="17"/>
        <v>0</v>
      </c>
      <c r="I106" s="31">
        <f>I107</f>
        <v>0</v>
      </c>
      <c r="J106" s="29">
        <v>0</v>
      </c>
    </row>
    <row r="107" spans="1:10" ht="33.6" customHeight="1" outlineLevel="7" x14ac:dyDescent="0.25">
      <c r="A107" s="41" t="s">
        <v>119</v>
      </c>
      <c r="B107" s="51">
        <f t="shared" si="19"/>
        <v>3000</v>
      </c>
      <c r="C107" s="6">
        <v>3000</v>
      </c>
      <c r="D107" s="6">
        <v>0</v>
      </c>
      <c r="E107" s="5">
        <f t="shared" si="18"/>
        <v>0</v>
      </c>
      <c r="F107" s="5">
        <f t="shared" si="16"/>
        <v>0</v>
      </c>
      <c r="G107" s="6">
        <v>0</v>
      </c>
      <c r="H107" s="5">
        <f t="shared" si="17"/>
        <v>0</v>
      </c>
      <c r="I107" s="6">
        <v>0</v>
      </c>
      <c r="J107" s="5">
        <v>0</v>
      </c>
    </row>
    <row r="108" spans="1:10" ht="30.6" customHeight="1" outlineLevel="7" x14ac:dyDescent="0.25">
      <c r="A108" s="40" t="s">
        <v>120</v>
      </c>
      <c r="B108" s="54">
        <f t="shared" si="19"/>
        <v>20000</v>
      </c>
      <c r="C108" s="31">
        <f>C109</f>
        <v>20000</v>
      </c>
      <c r="D108" s="31">
        <v>0</v>
      </c>
      <c r="E108" s="29">
        <f t="shared" si="18"/>
        <v>0</v>
      </c>
      <c r="F108" s="29">
        <f t="shared" si="16"/>
        <v>0</v>
      </c>
      <c r="G108" s="31">
        <f>G109</f>
        <v>0</v>
      </c>
      <c r="H108" s="29">
        <f t="shared" si="17"/>
        <v>0</v>
      </c>
      <c r="I108" s="31">
        <f>I109</f>
        <v>0</v>
      </c>
      <c r="J108" s="29">
        <v>0</v>
      </c>
    </row>
    <row r="109" spans="1:10" ht="40.5" customHeight="1" outlineLevel="7" x14ac:dyDescent="0.25">
      <c r="A109" s="41" t="s">
        <v>121</v>
      </c>
      <c r="B109" s="51">
        <f t="shared" si="19"/>
        <v>20000</v>
      </c>
      <c r="C109" s="6">
        <v>20000</v>
      </c>
      <c r="D109" s="6">
        <v>0</v>
      </c>
      <c r="E109" s="5">
        <f t="shared" si="18"/>
        <v>0</v>
      </c>
      <c r="F109" s="5">
        <f t="shared" si="16"/>
        <v>0</v>
      </c>
      <c r="G109" s="6">
        <v>0</v>
      </c>
      <c r="H109" s="5">
        <f t="shared" si="17"/>
        <v>0</v>
      </c>
      <c r="I109" s="6">
        <v>0</v>
      </c>
      <c r="J109" s="5">
        <v>0</v>
      </c>
    </row>
    <row r="110" spans="1:10" ht="36" customHeight="1" outlineLevel="6" x14ac:dyDescent="0.25">
      <c r="A110" s="89" t="s">
        <v>51</v>
      </c>
      <c r="B110" s="53">
        <f>C110+D110</f>
        <v>68514197.789999992</v>
      </c>
      <c r="C110" s="32">
        <f>C111+C113+C115+C120+C125+C128+C133+C135</f>
        <v>25136003.109999996</v>
      </c>
      <c r="D110" s="32">
        <f>D111+D113+D115+D120+D125+D128+D135</f>
        <v>43378194.68</v>
      </c>
      <c r="E110" s="28">
        <f>G110+I110</f>
        <v>5458397.6099999994</v>
      </c>
      <c r="F110" s="28">
        <f t="shared" si="16"/>
        <v>7.9668124068682902</v>
      </c>
      <c r="G110" s="32">
        <f>G111+G113+G115+G120+G125+G128+G136+G133</f>
        <v>5458397.6099999994</v>
      </c>
      <c r="H110" s="28">
        <f t="shared" si="17"/>
        <v>21.715455659807962</v>
      </c>
      <c r="I110" s="32">
        <f>I111+I113+I115+I120+I125+I128+I131+I136</f>
        <v>0</v>
      </c>
      <c r="J110" s="28">
        <f t="shared" si="21"/>
        <v>0</v>
      </c>
    </row>
    <row r="111" spans="1:10" ht="25.5" outlineLevel="7" x14ac:dyDescent="0.25">
      <c r="A111" s="35" t="s">
        <v>52</v>
      </c>
      <c r="B111" s="54">
        <f t="shared" si="19"/>
        <v>200000</v>
      </c>
      <c r="C111" s="29">
        <f>C112</f>
        <v>200000</v>
      </c>
      <c r="D111" s="29">
        <f t="shared" ref="D111:G111" si="23">D112</f>
        <v>0</v>
      </c>
      <c r="E111" s="29">
        <f t="shared" si="18"/>
        <v>20432</v>
      </c>
      <c r="F111" s="29">
        <f t="shared" si="16"/>
        <v>10.215999999999999</v>
      </c>
      <c r="G111" s="29">
        <f t="shared" si="23"/>
        <v>20432</v>
      </c>
      <c r="H111" s="29">
        <f t="shared" si="17"/>
        <v>10.215999999999999</v>
      </c>
      <c r="I111" s="29">
        <f>I112</f>
        <v>0</v>
      </c>
      <c r="J111" s="29">
        <v>0</v>
      </c>
    </row>
    <row r="112" spans="1:10" ht="21.6" customHeight="1" outlineLevel="6" x14ac:dyDescent="0.25">
      <c r="A112" s="36" t="s">
        <v>53</v>
      </c>
      <c r="B112" s="51">
        <f t="shared" si="19"/>
        <v>200000</v>
      </c>
      <c r="C112" s="5">
        <v>200000</v>
      </c>
      <c r="D112" s="5">
        <v>0</v>
      </c>
      <c r="E112" s="5">
        <f t="shared" si="18"/>
        <v>20432</v>
      </c>
      <c r="F112" s="5">
        <f t="shared" si="16"/>
        <v>10.215999999999999</v>
      </c>
      <c r="G112" s="5">
        <v>20432</v>
      </c>
      <c r="H112" s="5">
        <f t="shared" si="17"/>
        <v>10.215999999999999</v>
      </c>
      <c r="I112" s="5">
        <v>0</v>
      </c>
      <c r="J112" s="5">
        <v>0</v>
      </c>
    </row>
    <row r="113" spans="1:10" ht="25.5" outlineLevel="7" x14ac:dyDescent="0.25">
      <c r="A113" s="35" t="s">
        <v>54</v>
      </c>
      <c r="B113" s="54">
        <f t="shared" si="19"/>
        <v>400000</v>
      </c>
      <c r="C113" s="29">
        <f>C114</f>
        <v>400000</v>
      </c>
      <c r="D113" s="29">
        <f t="shared" ref="D113:I113" si="24">D114</f>
        <v>0</v>
      </c>
      <c r="E113" s="29">
        <f t="shared" si="18"/>
        <v>101638.5</v>
      </c>
      <c r="F113" s="29">
        <f t="shared" si="16"/>
        <v>25.409625000000002</v>
      </c>
      <c r="G113" s="29">
        <f t="shared" si="24"/>
        <v>101638.5</v>
      </c>
      <c r="H113" s="29">
        <f t="shared" si="17"/>
        <v>25.409625000000002</v>
      </c>
      <c r="I113" s="29">
        <f t="shared" si="24"/>
        <v>0</v>
      </c>
      <c r="J113" s="29">
        <v>0</v>
      </c>
    </row>
    <row r="114" spans="1:10" ht="25.5" outlineLevel="6" x14ac:dyDescent="0.25">
      <c r="A114" s="36" t="s">
        <v>55</v>
      </c>
      <c r="B114" s="51">
        <f t="shared" si="19"/>
        <v>400000</v>
      </c>
      <c r="C114" s="5">
        <v>400000</v>
      </c>
      <c r="D114" s="5">
        <v>0</v>
      </c>
      <c r="E114" s="5">
        <f t="shared" si="18"/>
        <v>101638.5</v>
      </c>
      <c r="F114" s="5">
        <f t="shared" si="16"/>
        <v>25.409625000000002</v>
      </c>
      <c r="G114" s="5">
        <v>101638.5</v>
      </c>
      <c r="H114" s="5">
        <f t="shared" si="17"/>
        <v>25.409625000000002</v>
      </c>
      <c r="I114" s="5">
        <v>0</v>
      </c>
      <c r="J114" s="5">
        <v>0</v>
      </c>
    </row>
    <row r="115" spans="1:10" ht="21" customHeight="1" outlineLevel="7" x14ac:dyDescent="0.25">
      <c r="A115" s="35" t="s">
        <v>56</v>
      </c>
      <c r="B115" s="54">
        <f t="shared" si="19"/>
        <v>4130763.11</v>
      </c>
      <c r="C115" s="29">
        <f>C116+C119+C118+C117</f>
        <v>41307.629999999997</v>
      </c>
      <c r="D115" s="29">
        <f>D116+D119+D118+D117</f>
        <v>4089455.48</v>
      </c>
      <c r="E115" s="29">
        <f t="shared" si="18"/>
        <v>0</v>
      </c>
      <c r="F115" s="29">
        <f t="shared" si="16"/>
        <v>0</v>
      </c>
      <c r="G115" s="29">
        <f>G116+G119+G118</f>
        <v>0</v>
      </c>
      <c r="H115" s="29">
        <f t="shared" si="17"/>
        <v>0</v>
      </c>
      <c r="I115" s="29">
        <f>I116+I119+I118</f>
        <v>0</v>
      </c>
      <c r="J115" s="29">
        <v>0</v>
      </c>
    </row>
    <row r="116" spans="1:10" ht="25.5" outlineLevel="7" x14ac:dyDescent="0.25">
      <c r="A116" s="36" t="s">
        <v>122</v>
      </c>
      <c r="B116" s="51">
        <f t="shared" si="19"/>
        <v>168005</v>
      </c>
      <c r="C116" s="5">
        <v>0</v>
      </c>
      <c r="D116" s="5">
        <v>168005</v>
      </c>
      <c r="E116" s="5">
        <f t="shared" si="18"/>
        <v>0</v>
      </c>
      <c r="F116" s="5">
        <f t="shared" si="16"/>
        <v>0</v>
      </c>
      <c r="G116" s="5">
        <v>0</v>
      </c>
      <c r="H116" s="5">
        <v>0</v>
      </c>
      <c r="I116" s="5">
        <v>0</v>
      </c>
      <c r="J116" s="5">
        <v>0</v>
      </c>
    </row>
    <row r="117" spans="1:10" ht="51" outlineLevel="7" x14ac:dyDescent="0.25">
      <c r="A117" s="36" t="s">
        <v>123</v>
      </c>
      <c r="B117" s="51">
        <f t="shared" si="19"/>
        <v>3927788.18</v>
      </c>
      <c r="C117" s="5">
        <v>6337.7</v>
      </c>
      <c r="D117" s="5">
        <v>3921450.48</v>
      </c>
      <c r="E117" s="5">
        <f t="shared" si="18"/>
        <v>0</v>
      </c>
      <c r="F117" s="5">
        <f t="shared" si="16"/>
        <v>0</v>
      </c>
      <c r="G117" s="5">
        <v>0</v>
      </c>
      <c r="H117" s="5">
        <f t="shared" si="17"/>
        <v>0</v>
      </c>
      <c r="I117" s="5">
        <v>0</v>
      </c>
      <c r="J117" s="5">
        <v>0</v>
      </c>
    </row>
    <row r="118" spans="1:10" outlineLevel="7" x14ac:dyDescent="0.25">
      <c r="A118" s="36" t="s">
        <v>124</v>
      </c>
      <c r="B118" s="51">
        <f t="shared" si="19"/>
        <v>33272.910000000003</v>
      </c>
      <c r="C118" s="5">
        <v>33272.910000000003</v>
      </c>
      <c r="D118" s="5">
        <v>0</v>
      </c>
      <c r="E118" s="5">
        <f t="shared" si="18"/>
        <v>0</v>
      </c>
      <c r="F118" s="5">
        <f t="shared" si="16"/>
        <v>0</v>
      </c>
      <c r="G118" s="5">
        <v>0</v>
      </c>
      <c r="H118" s="5">
        <f t="shared" si="17"/>
        <v>0</v>
      </c>
      <c r="I118" s="5">
        <v>0</v>
      </c>
      <c r="J118" s="5">
        <v>0</v>
      </c>
    </row>
    <row r="119" spans="1:10" ht="25.5" outlineLevel="6" x14ac:dyDescent="0.25">
      <c r="A119" s="36" t="s">
        <v>125</v>
      </c>
      <c r="B119" s="51">
        <f t="shared" si="19"/>
        <v>1697.02</v>
      </c>
      <c r="C119" s="5">
        <v>1697.02</v>
      </c>
      <c r="D119" s="5">
        <v>0</v>
      </c>
      <c r="E119" s="5">
        <f t="shared" si="18"/>
        <v>0</v>
      </c>
      <c r="F119" s="5">
        <f t="shared" si="16"/>
        <v>0</v>
      </c>
      <c r="G119" s="5">
        <v>0</v>
      </c>
      <c r="H119" s="5">
        <f t="shared" si="17"/>
        <v>0</v>
      </c>
      <c r="I119" s="5">
        <v>0</v>
      </c>
      <c r="J119" s="5">
        <v>0</v>
      </c>
    </row>
    <row r="120" spans="1:10" ht="27.75" customHeight="1" outlineLevel="6" x14ac:dyDescent="0.25">
      <c r="A120" s="35" t="s">
        <v>57</v>
      </c>
      <c r="B120" s="54">
        <f t="shared" si="19"/>
        <v>17427689.539999999</v>
      </c>
      <c r="C120" s="29">
        <f>C121+C122+C123+C124</f>
        <v>16427689.539999999</v>
      </c>
      <c r="D120" s="29">
        <f>D121+D122+D123+D124</f>
        <v>1000000</v>
      </c>
      <c r="E120" s="29">
        <f t="shared" si="18"/>
        <v>3642500.4099999997</v>
      </c>
      <c r="F120" s="29">
        <f t="shared" ref="F120:F174" si="25">E120/B120*100</f>
        <v>20.900650092714471</v>
      </c>
      <c r="G120" s="29">
        <f>G121+G122+G123+G124</f>
        <v>3642500.4099999997</v>
      </c>
      <c r="H120" s="29">
        <f t="shared" ref="H120:H174" si="26">G120/C120*100</f>
        <v>22.172931872926057</v>
      </c>
      <c r="I120" s="29">
        <f>I121+I122+I123+I124</f>
        <v>0</v>
      </c>
      <c r="J120" s="29">
        <v>0</v>
      </c>
    </row>
    <row r="121" spans="1:10" ht="25.5" customHeight="1" outlineLevel="7" x14ac:dyDescent="0.25">
      <c r="A121" s="36" t="s">
        <v>58</v>
      </c>
      <c r="B121" s="51">
        <f t="shared" si="19"/>
        <v>96000</v>
      </c>
      <c r="C121" s="5">
        <v>96000</v>
      </c>
      <c r="D121" s="5">
        <v>0</v>
      </c>
      <c r="E121" s="5">
        <f t="shared" si="18"/>
        <v>0</v>
      </c>
      <c r="F121" s="5">
        <f t="shared" si="25"/>
        <v>0</v>
      </c>
      <c r="G121" s="5">
        <v>0</v>
      </c>
      <c r="H121" s="5">
        <f t="shared" si="26"/>
        <v>0</v>
      </c>
      <c r="I121" s="5">
        <v>0</v>
      </c>
      <c r="J121" s="5">
        <v>0</v>
      </c>
    </row>
    <row r="122" spans="1:10" ht="26.25" customHeight="1" outlineLevel="6" x14ac:dyDescent="0.25">
      <c r="A122" s="36" t="s">
        <v>59</v>
      </c>
      <c r="B122" s="51">
        <f t="shared" si="19"/>
        <v>16321588.529999999</v>
      </c>
      <c r="C122" s="5">
        <v>16321588.529999999</v>
      </c>
      <c r="D122" s="5">
        <v>0</v>
      </c>
      <c r="E122" s="5">
        <f t="shared" ref="E122:E174" si="27">G122+I122</f>
        <v>3635416.51</v>
      </c>
      <c r="F122" s="5">
        <f t="shared" si="25"/>
        <v>22.273668419700076</v>
      </c>
      <c r="G122" s="5">
        <v>3635416.51</v>
      </c>
      <c r="H122" s="5">
        <f t="shared" si="26"/>
        <v>22.273668419700076</v>
      </c>
      <c r="I122" s="5">
        <v>0</v>
      </c>
      <c r="J122" s="5">
        <v>0</v>
      </c>
    </row>
    <row r="123" spans="1:10" ht="44.25" customHeight="1" outlineLevel="6" x14ac:dyDescent="0.25">
      <c r="A123" s="36" t="s">
        <v>126</v>
      </c>
      <c r="B123" s="51">
        <f t="shared" si="19"/>
        <v>1000000</v>
      </c>
      <c r="C123" s="5">
        <v>0</v>
      </c>
      <c r="D123" s="5">
        <v>1000000</v>
      </c>
      <c r="E123" s="5">
        <f t="shared" si="27"/>
        <v>0</v>
      </c>
      <c r="F123" s="5">
        <f t="shared" si="25"/>
        <v>0</v>
      </c>
      <c r="G123" s="5">
        <v>0</v>
      </c>
      <c r="H123" s="5">
        <v>0</v>
      </c>
      <c r="I123" s="5">
        <v>0</v>
      </c>
      <c r="J123" s="5">
        <v>0</v>
      </c>
    </row>
    <row r="124" spans="1:10" ht="37.15" customHeight="1" outlineLevel="6" x14ac:dyDescent="0.25">
      <c r="A124" s="36" t="s">
        <v>127</v>
      </c>
      <c r="B124" s="51">
        <f t="shared" si="19"/>
        <v>10101.01</v>
      </c>
      <c r="C124" s="5">
        <v>10101.01</v>
      </c>
      <c r="D124" s="5">
        <v>0</v>
      </c>
      <c r="E124" s="5">
        <f t="shared" si="27"/>
        <v>7083.9</v>
      </c>
      <c r="F124" s="5">
        <f t="shared" si="25"/>
        <v>70.130610701306111</v>
      </c>
      <c r="G124" s="5">
        <v>7083.9</v>
      </c>
      <c r="H124" s="5">
        <f t="shared" si="26"/>
        <v>70.130610701306111</v>
      </c>
      <c r="I124" s="5">
        <v>0</v>
      </c>
      <c r="J124" s="5"/>
    </row>
    <row r="125" spans="1:10" ht="28.5" customHeight="1" outlineLevel="6" x14ac:dyDescent="0.25">
      <c r="A125" s="35" t="s">
        <v>60</v>
      </c>
      <c r="B125" s="54">
        <f t="shared" si="19"/>
        <v>7635171</v>
      </c>
      <c r="C125" s="29">
        <f>C126+C127</f>
        <v>7635171</v>
      </c>
      <c r="D125" s="29">
        <f t="shared" ref="D125:I125" si="28">D126+D127</f>
        <v>0</v>
      </c>
      <c r="E125" s="29">
        <f t="shared" si="27"/>
        <v>1641222.54</v>
      </c>
      <c r="F125" s="29">
        <f t="shared" si="25"/>
        <v>21.495557073967301</v>
      </c>
      <c r="G125" s="29">
        <f t="shared" si="28"/>
        <v>1641222.54</v>
      </c>
      <c r="H125" s="29">
        <f t="shared" si="26"/>
        <v>21.495557073967301</v>
      </c>
      <c r="I125" s="29">
        <f t="shared" si="28"/>
        <v>0</v>
      </c>
      <c r="J125" s="29">
        <v>0</v>
      </c>
    </row>
    <row r="126" spans="1:10" ht="27" customHeight="1" outlineLevel="7" x14ac:dyDescent="0.25">
      <c r="A126" s="36" t="s">
        <v>176</v>
      </c>
      <c r="B126" s="55">
        <f t="shared" si="19"/>
        <v>6500</v>
      </c>
      <c r="C126" s="5">
        <v>6500</v>
      </c>
      <c r="D126" s="5">
        <v>0</v>
      </c>
      <c r="E126" s="5">
        <f t="shared" si="27"/>
        <v>0</v>
      </c>
      <c r="F126" s="5">
        <f t="shared" si="25"/>
        <v>0</v>
      </c>
      <c r="G126" s="5">
        <v>0</v>
      </c>
      <c r="H126" s="5">
        <f t="shared" si="26"/>
        <v>0</v>
      </c>
      <c r="I126" s="5">
        <v>0</v>
      </c>
      <c r="J126" s="5">
        <v>0</v>
      </c>
    </row>
    <row r="127" spans="1:10" ht="25.5" outlineLevel="7" x14ac:dyDescent="0.25">
      <c r="A127" s="42" t="s">
        <v>177</v>
      </c>
      <c r="B127" s="49">
        <f t="shared" si="19"/>
        <v>7628671</v>
      </c>
      <c r="C127" s="17">
        <v>7628671</v>
      </c>
      <c r="D127" s="5">
        <v>0</v>
      </c>
      <c r="E127" s="5">
        <f t="shared" si="27"/>
        <v>1641222.54</v>
      </c>
      <c r="F127" s="5">
        <f t="shared" si="25"/>
        <v>21.513872337658814</v>
      </c>
      <c r="G127" s="5">
        <v>1641222.54</v>
      </c>
      <c r="H127" s="5">
        <f t="shared" si="26"/>
        <v>21.513872337658814</v>
      </c>
      <c r="I127" s="5">
        <v>0</v>
      </c>
      <c r="J127" s="5">
        <v>0</v>
      </c>
    </row>
    <row r="128" spans="1:10" ht="25.5" outlineLevel="7" x14ac:dyDescent="0.25">
      <c r="A128" s="57" t="s">
        <v>128</v>
      </c>
      <c r="B128" s="58">
        <f t="shared" si="19"/>
        <v>6060606.0599999996</v>
      </c>
      <c r="C128" s="29">
        <f>C130+C129+C131+C132</f>
        <v>60606.06</v>
      </c>
      <c r="D128" s="29">
        <f>D130+D129+D131+D132</f>
        <v>6000000</v>
      </c>
      <c r="E128" s="29">
        <f t="shared" si="27"/>
        <v>7524.16</v>
      </c>
      <c r="F128" s="29">
        <f t="shared" si="25"/>
        <v>0.12414864001241487</v>
      </c>
      <c r="G128" s="29">
        <f>G130+G129+G131+G132</f>
        <v>7524.16</v>
      </c>
      <c r="H128" s="5">
        <f t="shared" si="26"/>
        <v>12.414864124148641</v>
      </c>
      <c r="I128" s="29">
        <f>I130+I129+I131+I132</f>
        <v>0</v>
      </c>
      <c r="J128" s="29">
        <v>0</v>
      </c>
    </row>
    <row r="129" spans="1:10" ht="28.5" customHeight="1" outlineLevel="7" x14ac:dyDescent="0.25">
      <c r="A129" s="61" t="s">
        <v>129</v>
      </c>
      <c r="B129" s="49">
        <f t="shared" si="19"/>
        <v>3000000</v>
      </c>
      <c r="C129" s="17">
        <v>0</v>
      </c>
      <c r="D129" s="5">
        <v>3000000</v>
      </c>
      <c r="E129" s="5">
        <f t="shared" si="27"/>
        <v>0</v>
      </c>
      <c r="F129" s="5">
        <f t="shared" si="25"/>
        <v>0</v>
      </c>
      <c r="G129" s="5">
        <v>0</v>
      </c>
      <c r="H129" s="5">
        <v>0</v>
      </c>
      <c r="I129" s="5">
        <v>0</v>
      </c>
      <c r="J129" s="5">
        <f t="shared" ref="J129:J174" si="29">I129/D129*100</f>
        <v>0</v>
      </c>
    </row>
    <row r="130" spans="1:10" ht="30" customHeight="1" outlineLevel="7" x14ac:dyDescent="0.25">
      <c r="A130" s="59" t="s">
        <v>130</v>
      </c>
      <c r="B130" s="49">
        <f t="shared" si="19"/>
        <v>3000000</v>
      </c>
      <c r="C130" s="5">
        <v>0</v>
      </c>
      <c r="D130" s="5">
        <v>3000000</v>
      </c>
      <c r="E130" s="5">
        <f t="shared" si="27"/>
        <v>0</v>
      </c>
      <c r="F130" s="5">
        <f t="shared" si="25"/>
        <v>0</v>
      </c>
      <c r="G130" s="5">
        <v>0</v>
      </c>
      <c r="H130" s="5">
        <v>0</v>
      </c>
      <c r="I130" s="5">
        <v>0</v>
      </c>
      <c r="J130" s="5">
        <v>0</v>
      </c>
    </row>
    <row r="131" spans="1:10" ht="29.25" customHeight="1" outlineLevel="7" x14ac:dyDescent="0.25">
      <c r="A131" s="42" t="s">
        <v>131</v>
      </c>
      <c r="B131" s="49">
        <f t="shared" si="19"/>
        <v>30303.03</v>
      </c>
      <c r="C131" s="5">
        <v>30303.03</v>
      </c>
      <c r="D131" s="5">
        <f t="shared" ref="D131:I131" si="30">D132</f>
        <v>0</v>
      </c>
      <c r="E131" s="5">
        <f t="shared" si="27"/>
        <v>7524.16</v>
      </c>
      <c r="F131" s="5">
        <f t="shared" si="25"/>
        <v>24.829728248297283</v>
      </c>
      <c r="G131" s="5">
        <v>7524.16</v>
      </c>
      <c r="H131" s="5">
        <f t="shared" si="26"/>
        <v>24.829728248297283</v>
      </c>
      <c r="I131" s="5">
        <f t="shared" si="30"/>
        <v>0</v>
      </c>
      <c r="J131" s="5">
        <v>0</v>
      </c>
    </row>
    <row r="132" spans="1:10" ht="30" customHeight="1" outlineLevel="7" x14ac:dyDescent="0.25">
      <c r="A132" s="63" t="s">
        <v>132</v>
      </c>
      <c r="B132" s="62">
        <f t="shared" si="19"/>
        <v>30303.03</v>
      </c>
      <c r="C132" s="7">
        <v>30303.03</v>
      </c>
      <c r="D132" s="7">
        <v>0</v>
      </c>
      <c r="E132" s="7">
        <f t="shared" si="27"/>
        <v>0</v>
      </c>
      <c r="F132" s="7">
        <f t="shared" si="25"/>
        <v>0</v>
      </c>
      <c r="G132" s="7">
        <v>0</v>
      </c>
      <c r="H132" s="7">
        <f t="shared" si="26"/>
        <v>0</v>
      </c>
      <c r="I132" s="7">
        <v>0</v>
      </c>
      <c r="J132" s="7">
        <v>0</v>
      </c>
    </row>
    <row r="133" spans="1:10" ht="33.75" customHeight="1" outlineLevel="7" x14ac:dyDescent="0.25">
      <c r="A133" s="60" t="s">
        <v>133</v>
      </c>
      <c r="B133" s="58">
        <f>C133+D133</f>
        <v>45080</v>
      </c>
      <c r="C133" s="31">
        <f>C134</f>
        <v>45080</v>
      </c>
      <c r="D133" s="31">
        <f>D134</f>
        <v>0</v>
      </c>
      <c r="E133" s="31">
        <f>G133+I133</f>
        <v>45080</v>
      </c>
      <c r="F133" s="7">
        <f t="shared" si="25"/>
        <v>100</v>
      </c>
      <c r="G133" s="31">
        <f>G134</f>
        <v>45080</v>
      </c>
      <c r="H133" s="7">
        <f t="shared" si="26"/>
        <v>100</v>
      </c>
      <c r="I133" s="31">
        <f>I134</f>
        <v>0</v>
      </c>
      <c r="J133" s="7">
        <v>0</v>
      </c>
    </row>
    <row r="134" spans="1:10" ht="29.25" customHeight="1" outlineLevel="7" x14ac:dyDescent="0.25">
      <c r="A134" s="61" t="s">
        <v>134</v>
      </c>
      <c r="B134" s="62">
        <f>C134+D134</f>
        <v>45080</v>
      </c>
      <c r="C134" s="6">
        <v>45080</v>
      </c>
      <c r="D134" s="6">
        <v>0</v>
      </c>
      <c r="E134" s="6">
        <f>G134+I134</f>
        <v>45080</v>
      </c>
      <c r="F134" s="7">
        <f t="shared" si="25"/>
        <v>100</v>
      </c>
      <c r="G134" s="6">
        <v>45080</v>
      </c>
      <c r="H134" s="7">
        <f t="shared" si="26"/>
        <v>100</v>
      </c>
      <c r="I134" s="6">
        <v>0</v>
      </c>
      <c r="J134" s="7">
        <v>0</v>
      </c>
    </row>
    <row r="135" spans="1:10" ht="29.25" customHeight="1" outlineLevel="7" x14ac:dyDescent="0.25">
      <c r="A135" s="60" t="s">
        <v>135</v>
      </c>
      <c r="B135" s="58">
        <f>C135+D135</f>
        <v>32614888.079999998</v>
      </c>
      <c r="C135" s="31">
        <f>C136+C137</f>
        <v>326148.88</v>
      </c>
      <c r="D135" s="31">
        <f>D136+D137</f>
        <v>32288739.199999999</v>
      </c>
      <c r="E135" s="31">
        <f>G135+I135</f>
        <v>0</v>
      </c>
      <c r="F135" s="31">
        <f t="shared" si="25"/>
        <v>0</v>
      </c>
      <c r="G135" s="31">
        <f>G136+G137</f>
        <v>0</v>
      </c>
      <c r="H135" s="81">
        <f t="shared" si="26"/>
        <v>0</v>
      </c>
      <c r="I135" s="31">
        <f>I136+I137</f>
        <v>0</v>
      </c>
      <c r="J135" s="7">
        <v>0</v>
      </c>
    </row>
    <row r="136" spans="1:10" ht="57.75" customHeight="1" outlineLevel="7" x14ac:dyDescent="0.25">
      <c r="A136" s="61" t="s">
        <v>136</v>
      </c>
      <c r="B136" s="62">
        <f t="shared" si="19"/>
        <v>32340923.02</v>
      </c>
      <c r="C136" s="79">
        <v>52183.82</v>
      </c>
      <c r="D136" s="79">
        <v>32288739.199999999</v>
      </c>
      <c r="E136" s="14">
        <f t="shared" si="27"/>
        <v>0</v>
      </c>
      <c r="F136" s="14">
        <v>0</v>
      </c>
      <c r="G136" s="79">
        <f>G137</f>
        <v>0</v>
      </c>
      <c r="H136" s="14">
        <v>0</v>
      </c>
      <c r="I136" s="79">
        <f>I137</f>
        <v>0</v>
      </c>
      <c r="J136" s="7">
        <v>0</v>
      </c>
    </row>
    <row r="137" spans="1:10" ht="41.25" customHeight="1" outlineLevel="7" x14ac:dyDescent="0.25">
      <c r="A137" s="61" t="s">
        <v>137</v>
      </c>
      <c r="B137" s="49">
        <f t="shared" ref="B137:B174" si="31">C137+D137</f>
        <v>273965.06</v>
      </c>
      <c r="C137" s="6">
        <v>273965.06</v>
      </c>
      <c r="D137" s="6">
        <v>0</v>
      </c>
      <c r="E137" s="6">
        <f t="shared" si="27"/>
        <v>0</v>
      </c>
      <c r="F137" s="6">
        <v>0</v>
      </c>
      <c r="G137" s="6">
        <v>0</v>
      </c>
      <c r="H137" s="6">
        <v>0</v>
      </c>
      <c r="I137" s="6">
        <v>0</v>
      </c>
      <c r="J137" s="6">
        <v>0</v>
      </c>
    </row>
    <row r="138" spans="1:10" ht="27.75" customHeight="1" outlineLevel="7" x14ac:dyDescent="0.25">
      <c r="A138" s="90" t="s">
        <v>61</v>
      </c>
      <c r="B138" s="56">
        <f t="shared" si="31"/>
        <v>2000000</v>
      </c>
      <c r="C138" s="32">
        <f>C139</f>
        <v>2000000</v>
      </c>
      <c r="D138" s="32">
        <f t="shared" ref="D138:I138" si="32">D139</f>
        <v>0</v>
      </c>
      <c r="E138" s="32">
        <f t="shared" si="27"/>
        <v>0</v>
      </c>
      <c r="F138" s="32">
        <f t="shared" si="25"/>
        <v>0</v>
      </c>
      <c r="G138" s="32">
        <f t="shared" si="32"/>
        <v>0</v>
      </c>
      <c r="H138" s="32">
        <f t="shared" si="26"/>
        <v>0</v>
      </c>
      <c r="I138" s="32">
        <f t="shared" si="32"/>
        <v>0</v>
      </c>
      <c r="J138" s="33">
        <v>0</v>
      </c>
    </row>
    <row r="139" spans="1:10" ht="24" customHeight="1" outlineLevel="7" x14ac:dyDescent="0.25">
      <c r="A139" s="37" t="s">
        <v>62</v>
      </c>
      <c r="B139" s="48">
        <f t="shared" si="31"/>
        <v>2000000</v>
      </c>
      <c r="C139" s="29">
        <f>C140</f>
        <v>2000000</v>
      </c>
      <c r="D139" s="29">
        <f t="shared" ref="D139" si="33">D140</f>
        <v>0</v>
      </c>
      <c r="E139" s="29">
        <f t="shared" si="27"/>
        <v>0</v>
      </c>
      <c r="F139" s="29">
        <f t="shared" si="25"/>
        <v>0</v>
      </c>
      <c r="G139" s="29">
        <f t="shared" ref="G139:I139" si="34">G140</f>
        <v>0</v>
      </c>
      <c r="H139" s="29">
        <f t="shared" si="26"/>
        <v>0</v>
      </c>
      <c r="I139" s="29">
        <f t="shared" si="34"/>
        <v>0</v>
      </c>
      <c r="J139" s="29">
        <v>0</v>
      </c>
    </row>
    <row r="140" spans="1:10" ht="15.75" customHeight="1" outlineLevel="7" x14ac:dyDescent="0.25">
      <c r="A140" s="42" t="s">
        <v>63</v>
      </c>
      <c r="B140" s="49">
        <f t="shared" si="31"/>
        <v>2000000</v>
      </c>
      <c r="C140" s="5">
        <v>2000000</v>
      </c>
      <c r="D140" s="5">
        <v>0</v>
      </c>
      <c r="E140" s="5">
        <f t="shared" si="27"/>
        <v>0</v>
      </c>
      <c r="F140" s="5">
        <f t="shared" si="25"/>
        <v>0</v>
      </c>
      <c r="G140" s="5">
        <v>0</v>
      </c>
      <c r="H140" s="5">
        <f t="shared" si="26"/>
        <v>0</v>
      </c>
      <c r="I140" s="5">
        <v>0</v>
      </c>
      <c r="J140" s="5">
        <v>0</v>
      </c>
    </row>
    <row r="141" spans="1:10" ht="36.6" customHeight="1" outlineLevel="7" x14ac:dyDescent="0.25">
      <c r="A141" s="86" t="s">
        <v>64</v>
      </c>
      <c r="B141" s="56">
        <f t="shared" si="31"/>
        <v>3162930.6</v>
      </c>
      <c r="C141" s="28">
        <f>C142+C147</f>
        <v>1700000</v>
      </c>
      <c r="D141" s="28">
        <f t="shared" ref="D141:I141" si="35">D142+D147</f>
        <v>1462930.6</v>
      </c>
      <c r="E141" s="28">
        <f t="shared" si="27"/>
        <v>0</v>
      </c>
      <c r="F141" s="28">
        <f t="shared" si="25"/>
        <v>0</v>
      </c>
      <c r="G141" s="28">
        <f>G142+G147</f>
        <v>0</v>
      </c>
      <c r="H141" s="28">
        <f t="shared" si="26"/>
        <v>0</v>
      </c>
      <c r="I141" s="28">
        <f t="shared" si="35"/>
        <v>0</v>
      </c>
      <c r="J141" s="28">
        <f t="shared" si="29"/>
        <v>0</v>
      </c>
    </row>
    <row r="142" spans="1:10" ht="27.75" customHeight="1" outlineLevel="7" x14ac:dyDescent="0.25">
      <c r="A142" s="35" t="s">
        <v>65</v>
      </c>
      <c r="B142" s="48">
        <f t="shared" si="31"/>
        <v>2749604.68</v>
      </c>
      <c r="C142" s="29">
        <f>C143+C144+C145+C146</f>
        <v>1286674.08</v>
      </c>
      <c r="D142" s="29">
        <f t="shared" ref="D142" si="36">D143+D144+D145+D146</f>
        <v>1462930.6</v>
      </c>
      <c r="E142" s="29">
        <f t="shared" si="27"/>
        <v>0</v>
      </c>
      <c r="F142" s="29">
        <f t="shared" si="25"/>
        <v>0</v>
      </c>
      <c r="G142" s="29">
        <f>G143+G144+G145+G146</f>
        <v>0</v>
      </c>
      <c r="H142" s="29">
        <f t="shared" si="26"/>
        <v>0</v>
      </c>
      <c r="I142" s="29">
        <f>I143+I144+I145+I146</f>
        <v>0</v>
      </c>
      <c r="J142" s="29">
        <v>0</v>
      </c>
    </row>
    <row r="143" spans="1:10" ht="25.15" customHeight="1" outlineLevel="7" x14ac:dyDescent="0.25">
      <c r="A143" s="36" t="s">
        <v>66</v>
      </c>
      <c r="B143" s="49">
        <f t="shared" si="31"/>
        <v>916780.93</v>
      </c>
      <c r="C143" s="5">
        <v>916780.93</v>
      </c>
      <c r="D143" s="5">
        <v>0</v>
      </c>
      <c r="E143" s="5">
        <f t="shared" si="27"/>
        <v>0</v>
      </c>
      <c r="F143" s="5">
        <f t="shared" si="25"/>
        <v>0</v>
      </c>
      <c r="G143" s="5">
        <v>0</v>
      </c>
      <c r="H143" s="5">
        <f t="shared" si="26"/>
        <v>0</v>
      </c>
      <c r="I143" s="5">
        <v>0</v>
      </c>
      <c r="J143" s="5">
        <v>0</v>
      </c>
    </row>
    <row r="144" spans="1:10" ht="25.5" outlineLevel="7" x14ac:dyDescent="0.25">
      <c r="A144" s="36" t="s">
        <v>67</v>
      </c>
      <c r="B144" s="49">
        <f t="shared" si="31"/>
        <v>98993.15</v>
      </c>
      <c r="C144" s="5">
        <v>98993.15</v>
      </c>
      <c r="D144" s="5">
        <v>0</v>
      </c>
      <c r="E144" s="5">
        <f t="shared" si="27"/>
        <v>0</v>
      </c>
      <c r="F144" s="5">
        <f t="shared" si="25"/>
        <v>0</v>
      </c>
      <c r="G144" s="5">
        <v>0</v>
      </c>
      <c r="H144" s="5">
        <f t="shared" si="26"/>
        <v>0</v>
      </c>
      <c r="I144" s="5">
        <v>0</v>
      </c>
      <c r="J144" s="5">
        <v>0</v>
      </c>
    </row>
    <row r="145" spans="1:10" ht="19.899999999999999" customHeight="1" outlineLevel="7" x14ac:dyDescent="0.25">
      <c r="A145" s="36" t="s">
        <v>68</v>
      </c>
      <c r="B145" s="49">
        <f t="shared" si="31"/>
        <v>270900</v>
      </c>
      <c r="C145" s="5">
        <v>270900</v>
      </c>
      <c r="D145" s="5">
        <v>0</v>
      </c>
      <c r="E145" s="5">
        <f t="shared" si="27"/>
        <v>0</v>
      </c>
      <c r="F145" s="5">
        <f t="shared" si="25"/>
        <v>0</v>
      </c>
      <c r="G145" s="5">
        <v>0</v>
      </c>
      <c r="H145" s="5">
        <f t="shared" si="26"/>
        <v>0</v>
      </c>
      <c r="I145" s="5">
        <v>0</v>
      </c>
      <c r="J145" s="5">
        <v>0</v>
      </c>
    </row>
    <row r="146" spans="1:10" ht="69.599999999999994" customHeight="1" outlineLevel="7" x14ac:dyDescent="0.25">
      <c r="A146" s="36" t="s">
        <v>69</v>
      </c>
      <c r="B146" s="49">
        <f t="shared" si="31"/>
        <v>1462930.6</v>
      </c>
      <c r="C146" s="5">
        <v>0</v>
      </c>
      <c r="D146" s="5">
        <v>1462930.6</v>
      </c>
      <c r="E146" s="5">
        <f t="shared" si="27"/>
        <v>0</v>
      </c>
      <c r="F146" s="5">
        <f t="shared" si="25"/>
        <v>0</v>
      </c>
      <c r="G146" s="5">
        <v>0</v>
      </c>
      <c r="H146" s="5">
        <v>0</v>
      </c>
      <c r="I146" s="5">
        <v>0</v>
      </c>
      <c r="J146" s="5">
        <f t="shared" si="29"/>
        <v>0</v>
      </c>
    </row>
    <row r="147" spans="1:10" ht="25.5" outlineLevel="1" x14ac:dyDescent="0.25">
      <c r="A147" s="35" t="s">
        <v>70</v>
      </c>
      <c r="B147" s="48">
        <f t="shared" si="31"/>
        <v>413325.92</v>
      </c>
      <c r="C147" s="29">
        <f>C148</f>
        <v>413325.92</v>
      </c>
      <c r="D147" s="29">
        <f t="shared" ref="D147" si="37">D148</f>
        <v>0</v>
      </c>
      <c r="E147" s="29">
        <f t="shared" si="27"/>
        <v>0</v>
      </c>
      <c r="F147" s="29">
        <f t="shared" si="25"/>
        <v>0</v>
      </c>
      <c r="G147" s="29">
        <f>G148</f>
        <v>0</v>
      </c>
      <c r="H147" s="29">
        <f t="shared" si="26"/>
        <v>0</v>
      </c>
      <c r="I147" s="29">
        <f>I148</f>
        <v>0</v>
      </c>
      <c r="J147" s="29">
        <v>0</v>
      </c>
    </row>
    <row r="148" spans="1:10" ht="15.75" customHeight="1" outlineLevel="2" x14ac:dyDescent="0.25">
      <c r="A148" s="36" t="s">
        <v>71</v>
      </c>
      <c r="B148" s="49">
        <f t="shared" si="31"/>
        <v>413325.92</v>
      </c>
      <c r="C148" s="5">
        <v>413325.92</v>
      </c>
      <c r="D148" s="5">
        <v>0</v>
      </c>
      <c r="E148" s="5">
        <f t="shared" si="27"/>
        <v>0</v>
      </c>
      <c r="F148" s="5">
        <f t="shared" si="25"/>
        <v>0</v>
      </c>
      <c r="G148" s="5">
        <v>0</v>
      </c>
      <c r="H148" s="5">
        <f t="shared" si="26"/>
        <v>0</v>
      </c>
      <c r="I148" s="5">
        <v>0</v>
      </c>
      <c r="J148" s="5">
        <v>0</v>
      </c>
    </row>
    <row r="149" spans="1:10" ht="35.450000000000003" customHeight="1" outlineLevel="3" x14ac:dyDescent="0.25">
      <c r="A149" s="86" t="s">
        <v>1</v>
      </c>
      <c r="B149" s="56">
        <f t="shared" si="31"/>
        <v>465608.46</v>
      </c>
      <c r="C149" s="28">
        <f>C150</f>
        <v>4656.08</v>
      </c>
      <c r="D149" s="28">
        <f t="shared" ref="D149:I149" si="38">D150</f>
        <v>460952.38</v>
      </c>
      <c r="E149" s="28">
        <f t="shared" si="27"/>
        <v>0</v>
      </c>
      <c r="F149" s="28">
        <f t="shared" si="25"/>
        <v>0</v>
      </c>
      <c r="G149" s="28">
        <f t="shared" si="38"/>
        <v>0</v>
      </c>
      <c r="H149" s="28">
        <f t="shared" si="26"/>
        <v>0</v>
      </c>
      <c r="I149" s="28">
        <f t="shared" si="38"/>
        <v>0</v>
      </c>
      <c r="J149" s="28">
        <f t="shared" si="29"/>
        <v>0</v>
      </c>
    </row>
    <row r="150" spans="1:10" ht="53.25" customHeight="1" outlineLevel="4" x14ac:dyDescent="0.25">
      <c r="A150" s="35" t="s">
        <v>72</v>
      </c>
      <c r="B150" s="48">
        <f t="shared" si="31"/>
        <v>465608.46</v>
      </c>
      <c r="C150" s="29">
        <f>C151</f>
        <v>4656.08</v>
      </c>
      <c r="D150" s="29">
        <f t="shared" ref="D150" si="39">D151</f>
        <v>460952.38</v>
      </c>
      <c r="E150" s="29">
        <f t="shared" si="27"/>
        <v>0</v>
      </c>
      <c r="F150" s="29">
        <f t="shared" si="25"/>
        <v>0</v>
      </c>
      <c r="G150" s="29">
        <f t="shared" ref="G150:I150" si="40">G151</f>
        <v>0</v>
      </c>
      <c r="H150" s="29">
        <f t="shared" si="26"/>
        <v>0</v>
      </c>
      <c r="I150" s="29">
        <f t="shared" si="40"/>
        <v>0</v>
      </c>
      <c r="J150" s="29">
        <f t="shared" si="29"/>
        <v>0</v>
      </c>
    </row>
    <row r="151" spans="1:10" ht="51" customHeight="1" outlineLevel="5" x14ac:dyDescent="0.25">
      <c r="A151" s="36" t="s">
        <v>73</v>
      </c>
      <c r="B151" s="49">
        <f t="shared" si="31"/>
        <v>465608.46</v>
      </c>
      <c r="C151" s="5">
        <v>4656.08</v>
      </c>
      <c r="D151" s="5">
        <v>460952.38</v>
      </c>
      <c r="E151" s="5">
        <f t="shared" si="27"/>
        <v>0</v>
      </c>
      <c r="F151" s="5">
        <f t="shared" si="25"/>
        <v>0</v>
      </c>
      <c r="G151" s="5">
        <v>0</v>
      </c>
      <c r="H151" s="5">
        <f t="shared" si="26"/>
        <v>0</v>
      </c>
      <c r="I151" s="5">
        <v>0</v>
      </c>
      <c r="J151" s="5">
        <f t="shared" si="29"/>
        <v>0</v>
      </c>
    </row>
    <row r="152" spans="1:10" ht="36" customHeight="1" outlineLevel="6" x14ac:dyDescent="0.25">
      <c r="A152" s="86" t="s">
        <v>159</v>
      </c>
      <c r="B152" s="56">
        <f t="shared" si="31"/>
        <v>3889550</v>
      </c>
      <c r="C152" s="28">
        <f>C153+C159</f>
        <v>1473554</v>
      </c>
      <c r="D152" s="28">
        <f>D153+D159</f>
        <v>2415996</v>
      </c>
      <c r="E152" s="28">
        <f t="shared" si="27"/>
        <v>0</v>
      </c>
      <c r="F152" s="28">
        <f t="shared" si="25"/>
        <v>0</v>
      </c>
      <c r="G152" s="28">
        <f>G153+G159</f>
        <v>0</v>
      </c>
      <c r="H152" s="28">
        <f t="shared" si="26"/>
        <v>0</v>
      </c>
      <c r="I152" s="28">
        <f>I153+I159</f>
        <v>0</v>
      </c>
      <c r="J152" s="28">
        <v>0</v>
      </c>
    </row>
    <row r="153" spans="1:10" ht="27" customHeight="1" outlineLevel="3" x14ac:dyDescent="0.25">
      <c r="A153" s="64" t="s">
        <v>139</v>
      </c>
      <c r="B153" s="48">
        <f t="shared" si="31"/>
        <v>602690</v>
      </c>
      <c r="C153" s="29">
        <f>C154+C155+C156+C157+C158</f>
        <v>602690</v>
      </c>
      <c r="D153" s="29">
        <f>D154+D155+D156+D157+D158</f>
        <v>0</v>
      </c>
      <c r="E153" s="29">
        <f t="shared" si="27"/>
        <v>0</v>
      </c>
      <c r="F153" s="29">
        <f t="shared" si="25"/>
        <v>0</v>
      </c>
      <c r="G153" s="29">
        <f>G154+G155+G156+G157+G158</f>
        <v>0</v>
      </c>
      <c r="H153" s="29">
        <f t="shared" si="26"/>
        <v>0</v>
      </c>
      <c r="I153" s="29">
        <f>I154+I155+I156+I157+I158</f>
        <v>0</v>
      </c>
      <c r="J153" s="29">
        <v>0</v>
      </c>
    </row>
    <row r="154" spans="1:10" ht="55.5" customHeight="1" outlineLevel="3" x14ac:dyDescent="0.25">
      <c r="A154" s="61" t="s">
        <v>138</v>
      </c>
      <c r="B154" s="49">
        <f t="shared" si="31"/>
        <v>200000</v>
      </c>
      <c r="C154" s="7">
        <v>200000</v>
      </c>
      <c r="D154" s="7">
        <v>0</v>
      </c>
      <c r="E154" s="29">
        <f t="shared" si="27"/>
        <v>0</v>
      </c>
      <c r="F154" s="7">
        <f t="shared" si="25"/>
        <v>0</v>
      </c>
      <c r="G154" s="7">
        <v>0</v>
      </c>
      <c r="H154" s="7">
        <f t="shared" si="26"/>
        <v>0</v>
      </c>
      <c r="I154" s="7">
        <v>0</v>
      </c>
      <c r="J154" s="5">
        <v>0</v>
      </c>
    </row>
    <row r="155" spans="1:10" ht="39" customHeight="1" outlineLevel="3" x14ac:dyDescent="0.25">
      <c r="A155" s="61" t="s">
        <v>140</v>
      </c>
      <c r="B155" s="49">
        <f t="shared" si="31"/>
        <v>68690</v>
      </c>
      <c r="C155" s="6">
        <v>68690</v>
      </c>
      <c r="D155" s="6">
        <v>0</v>
      </c>
      <c r="E155" s="29">
        <f t="shared" si="27"/>
        <v>0</v>
      </c>
      <c r="F155" s="7">
        <v>0</v>
      </c>
      <c r="G155" s="6">
        <v>0</v>
      </c>
      <c r="H155" s="6">
        <v>0</v>
      </c>
      <c r="I155" s="6">
        <v>0</v>
      </c>
      <c r="J155" s="17">
        <v>0</v>
      </c>
    </row>
    <row r="156" spans="1:10" ht="21" customHeight="1" outlineLevel="3" x14ac:dyDescent="0.25">
      <c r="A156" s="61" t="s">
        <v>141</v>
      </c>
      <c r="B156" s="49">
        <f t="shared" si="31"/>
        <v>34000</v>
      </c>
      <c r="C156" s="6">
        <v>34000</v>
      </c>
      <c r="D156" s="6">
        <v>0</v>
      </c>
      <c r="E156" s="29">
        <f t="shared" si="27"/>
        <v>0</v>
      </c>
      <c r="F156" s="7">
        <v>0</v>
      </c>
      <c r="G156" s="6">
        <v>0</v>
      </c>
      <c r="H156" s="6">
        <v>0</v>
      </c>
      <c r="I156" s="6">
        <v>0</v>
      </c>
      <c r="J156" s="17">
        <v>0</v>
      </c>
    </row>
    <row r="157" spans="1:10" ht="27.75" customHeight="1" outlineLevel="3" x14ac:dyDescent="0.25">
      <c r="A157" s="61" t="s">
        <v>142</v>
      </c>
      <c r="B157" s="49">
        <f t="shared" si="31"/>
        <v>200000</v>
      </c>
      <c r="C157" s="6">
        <v>200000</v>
      </c>
      <c r="D157" s="6">
        <v>0</v>
      </c>
      <c r="E157" s="29">
        <f t="shared" si="27"/>
        <v>0</v>
      </c>
      <c r="F157" s="7">
        <v>0</v>
      </c>
      <c r="G157" s="6">
        <v>0</v>
      </c>
      <c r="H157" s="6">
        <v>0</v>
      </c>
      <c r="I157" s="6">
        <v>0</v>
      </c>
      <c r="J157" s="17">
        <v>0</v>
      </c>
    </row>
    <row r="158" spans="1:10" ht="19.5" customHeight="1" outlineLevel="3" x14ac:dyDescent="0.25">
      <c r="A158" s="61" t="s">
        <v>143</v>
      </c>
      <c r="B158" s="49">
        <f t="shared" si="31"/>
        <v>100000</v>
      </c>
      <c r="C158" s="6">
        <v>100000</v>
      </c>
      <c r="D158" s="6">
        <v>0</v>
      </c>
      <c r="E158" s="29">
        <f t="shared" si="27"/>
        <v>0</v>
      </c>
      <c r="F158" s="7">
        <v>0</v>
      </c>
      <c r="G158" s="6">
        <v>0</v>
      </c>
      <c r="H158" s="6">
        <v>0</v>
      </c>
      <c r="I158" s="6">
        <v>0</v>
      </c>
      <c r="J158" s="17">
        <v>0</v>
      </c>
    </row>
    <row r="159" spans="1:10" ht="27.75" customHeight="1" outlineLevel="3" x14ac:dyDescent="0.25">
      <c r="A159" s="60" t="s">
        <v>144</v>
      </c>
      <c r="B159" s="48">
        <f>C159+D159</f>
        <v>3286860</v>
      </c>
      <c r="C159" s="31">
        <f>C160+C161+C162+C163+C164</f>
        <v>870864</v>
      </c>
      <c r="D159" s="31">
        <f>D160+D161+D162+D163+D164</f>
        <v>2415996</v>
      </c>
      <c r="E159" s="31">
        <f>G159+I159</f>
        <v>0</v>
      </c>
      <c r="F159" s="7">
        <v>0</v>
      </c>
      <c r="G159" s="31">
        <f>G160+G161+G162+G163+G164</f>
        <v>0</v>
      </c>
      <c r="H159" s="6">
        <v>0</v>
      </c>
      <c r="I159" s="31">
        <f>I160+I161+I162+I163+I164</f>
        <v>0</v>
      </c>
      <c r="J159" s="17">
        <v>0</v>
      </c>
    </row>
    <row r="160" spans="1:10" ht="24" customHeight="1" outlineLevel="3" x14ac:dyDescent="0.25">
      <c r="A160" s="61" t="s">
        <v>145</v>
      </c>
      <c r="B160" s="48">
        <f t="shared" ref="B160:B164" si="41">C160+D160</f>
        <v>846460</v>
      </c>
      <c r="C160" s="6">
        <v>846460</v>
      </c>
      <c r="D160" s="6">
        <v>0</v>
      </c>
      <c r="E160" s="31">
        <f t="shared" ref="E160:E164" si="42">G160+I160</f>
        <v>0</v>
      </c>
      <c r="F160" s="7">
        <v>0</v>
      </c>
      <c r="G160" s="6">
        <v>0</v>
      </c>
      <c r="H160" s="6">
        <v>0</v>
      </c>
      <c r="I160" s="6">
        <v>0</v>
      </c>
      <c r="J160" s="17">
        <v>0</v>
      </c>
    </row>
    <row r="161" spans="1:10" ht="46.15" customHeight="1" outlineLevel="3" x14ac:dyDescent="0.25">
      <c r="A161" s="61" t="s">
        <v>146</v>
      </c>
      <c r="B161" s="48">
        <f t="shared" si="41"/>
        <v>1980000</v>
      </c>
      <c r="C161" s="6">
        <v>0</v>
      </c>
      <c r="D161" s="6">
        <v>1980000</v>
      </c>
      <c r="E161" s="31">
        <f t="shared" si="42"/>
        <v>0</v>
      </c>
      <c r="F161" s="7">
        <v>0</v>
      </c>
      <c r="G161" s="6">
        <v>0</v>
      </c>
      <c r="H161" s="6">
        <v>0</v>
      </c>
      <c r="I161" s="6">
        <v>0</v>
      </c>
      <c r="J161" s="17">
        <v>0</v>
      </c>
    </row>
    <row r="162" spans="1:10" ht="43.5" customHeight="1" outlineLevel="3" x14ac:dyDescent="0.25">
      <c r="A162" s="61" t="s">
        <v>147</v>
      </c>
      <c r="B162" s="48">
        <f t="shared" si="41"/>
        <v>435996</v>
      </c>
      <c r="C162" s="6">
        <v>0</v>
      </c>
      <c r="D162" s="6">
        <v>435996</v>
      </c>
      <c r="E162" s="31">
        <f t="shared" si="42"/>
        <v>0</v>
      </c>
      <c r="F162" s="7">
        <v>0</v>
      </c>
      <c r="G162" s="6">
        <v>0</v>
      </c>
      <c r="H162" s="6">
        <v>0</v>
      </c>
      <c r="I162" s="6">
        <v>0</v>
      </c>
      <c r="J162" s="17">
        <v>0</v>
      </c>
    </row>
    <row r="163" spans="1:10" ht="25.15" customHeight="1" outlineLevel="3" x14ac:dyDescent="0.25">
      <c r="A163" s="61" t="s">
        <v>148</v>
      </c>
      <c r="B163" s="48">
        <f t="shared" si="41"/>
        <v>20000</v>
      </c>
      <c r="C163" s="6">
        <v>20000</v>
      </c>
      <c r="D163" s="6">
        <v>0</v>
      </c>
      <c r="E163" s="31">
        <f t="shared" si="42"/>
        <v>0</v>
      </c>
      <c r="F163" s="7">
        <v>0</v>
      </c>
      <c r="G163" s="6">
        <v>0</v>
      </c>
      <c r="H163" s="6">
        <v>0</v>
      </c>
      <c r="I163" s="6">
        <v>0</v>
      </c>
      <c r="J163" s="17">
        <v>0</v>
      </c>
    </row>
    <row r="164" spans="1:10" ht="32.25" customHeight="1" outlineLevel="3" x14ac:dyDescent="0.25">
      <c r="A164" s="61" t="s">
        <v>149</v>
      </c>
      <c r="B164" s="48">
        <f t="shared" si="41"/>
        <v>4404</v>
      </c>
      <c r="C164" s="6">
        <v>4404</v>
      </c>
      <c r="D164" s="6">
        <v>0</v>
      </c>
      <c r="E164" s="31">
        <f t="shared" si="42"/>
        <v>0</v>
      </c>
      <c r="F164" s="7">
        <v>0</v>
      </c>
      <c r="G164" s="6">
        <v>0</v>
      </c>
      <c r="H164" s="6">
        <v>0</v>
      </c>
      <c r="I164" s="6">
        <v>0</v>
      </c>
      <c r="J164" s="17">
        <v>0</v>
      </c>
    </row>
    <row r="165" spans="1:10" ht="53.45" customHeight="1" outlineLevel="3" x14ac:dyDescent="0.25">
      <c r="A165" s="91" t="s">
        <v>150</v>
      </c>
      <c r="B165" s="56">
        <f>C165+D165</f>
        <v>151380</v>
      </c>
      <c r="C165" s="33">
        <f>C166+C168</f>
        <v>151380</v>
      </c>
      <c r="D165" s="33">
        <f>D166+D168</f>
        <v>0</v>
      </c>
      <c r="E165" s="33">
        <f>G165+I165</f>
        <v>0</v>
      </c>
      <c r="F165" s="7">
        <v>0</v>
      </c>
      <c r="G165" s="33">
        <f>G166+G168</f>
        <v>0</v>
      </c>
      <c r="H165" s="6">
        <v>0</v>
      </c>
      <c r="I165" s="33">
        <f>I166+I168</f>
        <v>0</v>
      </c>
      <c r="J165" s="17">
        <v>0</v>
      </c>
    </row>
    <row r="166" spans="1:10" ht="55.5" customHeight="1" outlineLevel="3" x14ac:dyDescent="0.25">
      <c r="A166" s="60" t="s">
        <v>151</v>
      </c>
      <c r="B166" s="48">
        <f>C166+D166</f>
        <v>7500</v>
      </c>
      <c r="C166" s="31">
        <f>C167</f>
        <v>7500</v>
      </c>
      <c r="D166" s="31">
        <f>D167</f>
        <v>0</v>
      </c>
      <c r="E166" s="31">
        <f>G166+I166</f>
        <v>0</v>
      </c>
      <c r="F166" s="7">
        <v>0</v>
      </c>
      <c r="G166" s="31">
        <f>G167</f>
        <v>0</v>
      </c>
      <c r="H166" s="6">
        <v>0</v>
      </c>
      <c r="I166" s="31">
        <f>I167</f>
        <v>0</v>
      </c>
      <c r="J166" s="17">
        <v>0</v>
      </c>
    </row>
    <row r="167" spans="1:10" ht="51.6" customHeight="1" outlineLevel="3" x14ac:dyDescent="0.25">
      <c r="A167" s="61" t="s">
        <v>152</v>
      </c>
      <c r="B167" s="48">
        <f t="shared" ref="B167:B170" si="43">C167+D167</f>
        <v>7500</v>
      </c>
      <c r="C167" s="6">
        <v>7500</v>
      </c>
      <c r="D167" s="6">
        <v>0</v>
      </c>
      <c r="E167" s="31">
        <f t="shared" ref="E167:E170" si="44">G167+I167</f>
        <v>0</v>
      </c>
      <c r="F167" s="7">
        <v>0</v>
      </c>
      <c r="G167" s="6">
        <v>0</v>
      </c>
      <c r="H167" s="6">
        <v>0</v>
      </c>
      <c r="I167" s="6">
        <v>0</v>
      </c>
      <c r="J167" s="17">
        <v>0</v>
      </c>
    </row>
    <row r="168" spans="1:10" ht="39.75" customHeight="1" outlineLevel="3" x14ac:dyDescent="0.25">
      <c r="A168" s="60" t="s">
        <v>153</v>
      </c>
      <c r="B168" s="48">
        <f t="shared" si="43"/>
        <v>143880</v>
      </c>
      <c r="C168" s="31">
        <f>C169+C170</f>
        <v>143880</v>
      </c>
      <c r="D168" s="31">
        <f>D169+D170</f>
        <v>0</v>
      </c>
      <c r="E168" s="31">
        <f t="shared" si="44"/>
        <v>0</v>
      </c>
      <c r="F168" s="7">
        <v>0</v>
      </c>
      <c r="G168" s="31">
        <f>G169+G170</f>
        <v>0</v>
      </c>
      <c r="H168" s="6">
        <v>0</v>
      </c>
      <c r="I168" s="31">
        <f>I169+I170</f>
        <v>0</v>
      </c>
      <c r="J168" s="17">
        <v>0</v>
      </c>
    </row>
    <row r="169" spans="1:10" ht="31.5" customHeight="1" outlineLevel="3" x14ac:dyDescent="0.25">
      <c r="A169" s="61" t="s">
        <v>154</v>
      </c>
      <c r="B169" s="48">
        <f t="shared" si="43"/>
        <v>71940</v>
      </c>
      <c r="C169" s="6">
        <v>71940</v>
      </c>
      <c r="D169" s="6">
        <v>0</v>
      </c>
      <c r="E169" s="31">
        <f t="shared" si="44"/>
        <v>0</v>
      </c>
      <c r="F169" s="7">
        <v>0</v>
      </c>
      <c r="G169" s="6">
        <v>0</v>
      </c>
      <c r="H169" s="6">
        <v>0</v>
      </c>
      <c r="I169" s="6">
        <v>0</v>
      </c>
      <c r="J169" s="17">
        <v>0</v>
      </c>
    </row>
    <row r="170" spans="1:10" ht="32.25" customHeight="1" outlineLevel="3" x14ac:dyDescent="0.25">
      <c r="A170" s="61" t="s">
        <v>155</v>
      </c>
      <c r="B170" s="48">
        <f t="shared" si="43"/>
        <v>71940</v>
      </c>
      <c r="C170" s="6">
        <v>71940</v>
      </c>
      <c r="D170" s="6">
        <v>0</v>
      </c>
      <c r="E170" s="31">
        <f t="shared" si="44"/>
        <v>0</v>
      </c>
      <c r="F170" s="7">
        <v>0</v>
      </c>
      <c r="G170" s="6">
        <v>0</v>
      </c>
      <c r="H170" s="6">
        <v>0</v>
      </c>
      <c r="I170" s="6">
        <v>0</v>
      </c>
      <c r="J170" s="17">
        <v>0</v>
      </c>
    </row>
    <row r="171" spans="1:10" ht="42.75" customHeight="1" outlineLevel="3" x14ac:dyDescent="0.25">
      <c r="A171" s="91" t="s">
        <v>156</v>
      </c>
      <c r="B171" s="56">
        <f>C171+D171</f>
        <v>1200000</v>
      </c>
      <c r="C171" s="33">
        <f>C172</f>
        <v>1200000</v>
      </c>
      <c r="D171" s="33">
        <f>D172</f>
        <v>0</v>
      </c>
      <c r="E171" s="33">
        <f>G171+I171</f>
        <v>0</v>
      </c>
      <c r="F171" s="7">
        <v>0</v>
      </c>
      <c r="G171" s="33">
        <f>G172</f>
        <v>0</v>
      </c>
      <c r="H171" s="6">
        <v>0</v>
      </c>
      <c r="I171" s="33">
        <f>I172</f>
        <v>0</v>
      </c>
      <c r="J171" s="17">
        <v>0</v>
      </c>
    </row>
    <row r="172" spans="1:10" ht="42" customHeight="1" outlineLevel="3" x14ac:dyDescent="0.25">
      <c r="A172" s="60" t="s">
        <v>157</v>
      </c>
      <c r="B172" s="48">
        <f>C172+D172</f>
        <v>1200000</v>
      </c>
      <c r="C172" s="31">
        <f>C173</f>
        <v>1200000</v>
      </c>
      <c r="D172" s="31">
        <f>D173</f>
        <v>0</v>
      </c>
      <c r="E172" s="31">
        <f>G172+I172</f>
        <v>0</v>
      </c>
      <c r="F172" s="7">
        <v>0</v>
      </c>
      <c r="G172" s="31">
        <f>G173</f>
        <v>0</v>
      </c>
      <c r="H172" s="6">
        <v>0</v>
      </c>
      <c r="I172" s="31">
        <f>I173</f>
        <v>0</v>
      </c>
      <c r="J172" s="17">
        <v>0</v>
      </c>
    </row>
    <row r="173" spans="1:10" ht="34.5" customHeight="1" outlineLevel="3" x14ac:dyDescent="0.25">
      <c r="A173" s="61" t="s">
        <v>158</v>
      </c>
      <c r="B173" s="49">
        <f t="shared" si="31"/>
        <v>1200000</v>
      </c>
      <c r="C173" s="6">
        <v>1200000</v>
      </c>
      <c r="D173" s="6">
        <v>0</v>
      </c>
      <c r="E173" s="6">
        <f t="shared" si="27"/>
        <v>0</v>
      </c>
      <c r="F173" s="6">
        <f t="shared" si="25"/>
        <v>0</v>
      </c>
      <c r="G173" s="6">
        <v>0</v>
      </c>
      <c r="H173" s="6">
        <f t="shared" si="26"/>
        <v>0</v>
      </c>
      <c r="I173" s="6">
        <v>0</v>
      </c>
      <c r="J173" s="17">
        <v>0</v>
      </c>
    </row>
    <row r="174" spans="1:10" ht="30.75" customHeight="1" outlineLevel="5" x14ac:dyDescent="0.25">
      <c r="A174" s="65" t="s">
        <v>3</v>
      </c>
      <c r="B174" s="56">
        <f t="shared" si="31"/>
        <v>871404379.75999987</v>
      </c>
      <c r="C174" s="66">
        <f>C15+C50+C60+C63+C67+C74+C77+C105+C110+C138+C141+C149+C152+C12+C165+C171</f>
        <v>246338564.79999998</v>
      </c>
      <c r="D174" s="66">
        <f>D15+D50+D60+D63+D67+D74+D77+D105+D110+D138+D141+D149+D152+D12+D165+D171</f>
        <v>625065814.95999992</v>
      </c>
      <c r="E174" s="32">
        <f t="shared" si="27"/>
        <v>153808789.73000002</v>
      </c>
      <c r="F174" s="32">
        <f t="shared" si="25"/>
        <v>17.650678984693844</v>
      </c>
      <c r="G174" s="66">
        <f>G15+G50+G60+G63+G67+G74+G77+G105+G110+G138+G141+G149+G152+G12+G165+G171</f>
        <v>56192711.019999996</v>
      </c>
      <c r="H174" s="32">
        <f t="shared" si="26"/>
        <v>22.811170904410496</v>
      </c>
      <c r="I174" s="66">
        <f>I15+I50+I60+I63+I67+I74+I77+I105+I110+I138+I141+I149+I152+I12+I165+I171</f>
        <v>97616078.710000008</v>
      </c>
      <c r="J174" s="28">
        <f t="shared" si="29"/>
        <v>15.616928069606045</v>
      </c>
    </row>
    <row r="175" spans="1:10" x14ac:dyDescent="0.25">
      <c r="A175" s="26"/>
      <c r="B175" s="27"/>
      <c r="C175" s="68"/>
      <c r="D175" s="68"/>
      <c r="E175" s="27"/>
      <c r="F175" s="27"/>
      <c r="G175" s="27"/>
      <c r="H175" s="27"/>
      <c r="I175" s="27"/>
      <c r="J175" s="27"/>
    </row>
    <row r="176" spans="1:10" x14ac:dyDescent="0.25">
      <c r="C176" s="67"/>
      <c r="D176" s="67"/>
      <c r="G176" s="1" t="s">
        <v>4</v>
      </c>
    </row>
  </sheetData>
  <autoFilter ref="A11:J176"/>
  <mergeCells count="12">
    <mergeCell ref="E9:E10"/>
    <mergeCell ref="F9:F10"/>
    <mergeCell ref="G9:J9"/>
    <mergeCell ref="B9:B10"/>
    <mergeCell ref="A9:A10"/>
    <mergeCell ref="C9:D9"/>
    <mergeCell ref="A6:J6"/>
    <mergeCell ref="H2:J2"/>
    <mergeCell ref="H3:J3"/>
    <mergeCell ref="H4:J4"/>
    <mergeCell ref="E8:J8"/>
    <mergeCell ref="B8:D8"/>
  </mergeCells>
  <pageMargins left="0.19685039370078741" right="0.19685039370078741" top="0.19685039370078741" bottom="0.19685039370078741" header="0.19685039370078741" footer="0.19685039370078741"/>
  <pageSetup paperSize="9" scale="70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0.11.2020&lt;/string&gt;&#10;  &lt;/DateInfo&gt;&#10;  &lt;Code&gt;2455559_3400Y74CJ&lt;/Code&gt;&#10;  &lt;ObjectCode&gt;SQUERY_ROSP_EXP&lt;/ObjectCode&gt;&#10;  &lt;DocName&gt;Бюджетная роспись (расходы)&lt;/DocName&gt;&#10;  &lt;VariantName&gt;Вариант_все целевые_15:57:19&lt;/VariantName&gt;&#10;  &lt;VariantLink&gt;52783102&lt;/VariantLink&gt;&#10;  &lt;SvodReportLink xsi:nil=&quot;true&quot; /&gt;&#10;  &lt;ReportLink&gt;126921&lt;/ReportLink&gt;&#10;  &lt;Note&gt;01.01.2020 - 30.1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1DE469C-DE6B-4C8A-9AD0-590B4DED2A8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ELENA\Anna</dc:creator>
  <cp:lastModifiedBy>Барвинок ВГ</cp:lastModifiedBy>
  <cp:lastPrinted>2023-04-18T03:25:20Z</cp:lastPrinted>
  <dcterms:created xsi:type="dcterms:W3CDTF">2020-11-30T03:43:02Z</dcterms:created>
  <dcterms:modified xsi:type="dcterms:W3CDTF">2023-04-18T03:27:16Z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20.1.1823.10296400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budg_2020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Вариант_все целевые_15:57:19</vt:lpwstr>
  </property>
  <property fmtid="{D5CDD505-2E9C-101B-9397-08002B2CF9AE}" pid="12" name="Код отчета">
    <vt:lpwstr>2455559_3400Y74CJ</vt:lpwstr>
  </property>
  <property fmtid="{D5CDD505-2E9C-101B-9397-08002B2CF9AE}" pid="13" name="Локальная база">
    <vt:lpwstr>не используется</vt:lpwstr>
  </property>
</Properties>
</file>