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"/>
    </mc:Choice>
  </mc:AlternateContent>
  <bookViews>
    <workbookView xWindow="0" yWindow="0" windowWidth="28800" windowHeight="13995"/>
  </bookViews>
  <sheets>
    <sheet name="Документ" sheetId="2" r:id="rId1"/>
  </sheets>
  <definedNames>
    <definedName name="_xlnm._FilterDatabase" localSheetId="0" hidden="1">Документ!$B$14:$K$149</definedName>
    <definedName name="_xlnm.Print_Titles" localSheetId="0">Документ!$13:$13</definedName>
  </definedNames>
  <calcPr calcId="152511"/>
</workbook>
</file>

<file path=xl/calcChain.xml><?xml version="1.0" encoding="utf-8"?>
<calcChain xmlns="http://schemas.openxmlformats.org/spreadsheetml/2006/main">
  <c r="J120" i="2" l="1"/>
  <c r="H120" i="2"/>
  <c r="J141" i="2" l="1"/>
  <c r="J142" i="2"/>
  <c r="H142" i="2"/>
  <c r="E142" i="2"/>
  <c r="D142" i="2"/>
  <c r="J145" i="2"/>
  <c r="H145" i="2"/>
  <c r="E145" i="2"/>
  <c r="D145" i="2"/>
  <c r="J132" i="2"/>
  <c r="H132" i="2"/>
  <c r="H131" i="2" s="1"/>
  <c r="E132" i="2"/>
  <c r="D132" i="2"/>
  <c r="H129" i="2"/>
  <c r="E129" i="2"/>
  <c r="D129" i="2"/>
  <c r="E120" i="2"/>
  <c r="D120" i="2"/>
  <c r="J126" i="2"/>
  <c r="H126" i="2"/>
  <c r="E126" i="2"/>
  <c r="D126" i="2"/>
  <c r="H124" i="2"/>
  <c r="E124" i="2"/>
  <c r="D124" i="2"/>
  <c r="J114" i="2"/>
  <c r="H114" i="2"/>
  <c r="E114" i="2"/>
  <c r="D114" i="2"/>
  <c r="J112" i="2"/>
  <c r="H112" i="2"/>
  <c r="E112" i="2"/>
  <c r="D112" i="2"/>
  <c r="J110" i="2"/>
  <c r="H110" i="2"/>
  <c r="E110" i="2"/>
  <c r="D110" i="2"/>
  <c r="J99" i="2"/>
  <c r="H99" i="2"/>
  <c r="E99" i="2"/>
  <c r="D99" i="2"/>
  <c r="J86" i="2"/>
  <c r="H86" i="2"/>
  <c r="E86" i="2"/>
  <c r="D86" i="2"/>
  <c r="J77" i="2"/>
  <c r="H77" i="2"/>
  <c r="E77" i="2"/>
  <c r="D77" i="2"/>
  <c r="J68" i="2"/>
  <c r="H68" i="2"/>
  <c r="E68" i="2"/>
  <c r="D68" i="2"/>
  <c r="F72" i="2"/>
  <c r="I72" i="2"/>
  <c r="C72" i="2"/>
  <c r="D141" i="2" l="1"/>
  <c r="H141" i="2"/>
  <c r="E141" i="2"/>
  <c r="G72" i="2"/>
  <c r="F71" i="2"/>
  <c r="I71" i="2"/>
  <c r="C71" i="2"/>
  <c r="J65" i="2"/>
  <c r="H65" i="2"/>
  <c r="E65" i="2"/>
  <c r="D65" i="2"/>
  <c r="J50" i="2"/>
  <c r="H50" i="2"/>
  <c r="D50" i="2"/>
  <c r="G71" i="2" l="1"/>
  <c r="J47" i="2"/>
  <c r="F48" i="2"/>
  <c r="H40" i="2"/>
  <c r="D40" i="2"/>
  <c r="J36" i="2"/>
  <c r="H36" i="2"/>
  <c r="E36" i="2"/>
  <c r="D36" i="2"/>
  <c r="I20" i="2"/>
  <c r="F20" i="2"/>
  <c r="J19" i="2"/>
  <c r="J18" i="2" s="1"/>
  <c r="H19" i="2"/>
  <c r="H18" i="2" s="1"/>
  <c r="E19" i="2"/>
  <c r="E18" i="2" s="1"/>
  <c r="D19" i="2"/>
  <c r="C20" i="2"/>
  <c r="C19" i="2" l="1"/>
  <c r="G20" i="2"/>
  <c r="F19" i="2"/>
  <c r="F18" i="2"/>
  <c r="I19" i="2"/>
  <c r="D18" i="2"/>
  <c r="C18" i="2" s="1"/>
  <c r="G19" i="2" l="1"/>
  <c r="I18" i="2"/>
  <c r="G18" i="2"/>
  <c r="H117" i="2"/>
  <c r="D43" i="2" l="1"/>
  <c r="D26" i="2"/>
  <c r="D22" i="2"/>
  <c r="D52" i="2" l="1"/>
  <c r="J57" i="2"/>
  <c r="H57" i="2"/>
  <c r="E57" i="2"/>
  <c r="D57" i="2"/>
  <c r="I58" i="2"/>
  <c r="I59" i="2"/>
  <c r="F58" i="2"/>
  <c r="F59" i="2"/>
  <c r="C58" i="2"/>
  <c r="C59" i="2"/>
  <c r="F97" i="2"/>
  <c r="F96" i="2"/>
  <c r="F95" i="2"/>
  <c r="F94" i="2"/>
  <c r="F93" i="2"/>
  <c r="F92" i="2"/>
  <c r="C97" i="2"/>
  <c r="C96" i="2"/>
  <c r="C95" i="2"/>
  <c r="C94" i="2"/>
  <c r="C93" i="2"/>
  <c r="I97" i="2"/>
  <c r="I96" i="2"/>
  <c r="I95" i="2"/>
  <c r="I94" i="2"/>
  <c r="I93" i="2"/>
  <c r="I92" i="2"/>
  <c r="C92" i="2"/>
  <c r="D49" i="2" l="1"/>
  <c r="G58" i="2"/>
  <c r="G59" i="2"/>
  <c r="G93" i="2"/>
  <c r="G96" i="2"/>
  <c r="G92" i="2"/>
  <c r="G94" i="2"/>
  <c r="G95" i="2"/>
  <c r="G97" i="2"/>
  <c r="K127" i="2" l="1"/>
  <c r="I127" i="2"/>
  <c r="I144" i="2"/>
  <c r="I146" i="2"/>
  <c r="F144" i="2"/>
  <c r="C144" i="2"/>
  <c r="K122" i="2"/>
  <c r="K113" i="2"/>
  <c r="I105" i="2"/>
  <c r="I106" i="2"/>
  <c r="F105" i="2"/>
  <c r="F106" i="2"/>
  <c r="C105" i="2"/>
  <c r="C106" i="2"/>
  <c r="K98" i="2"/>
  <c r="K60" i="2"/>
  <c r="F60" i="2"/>
  <c r="C60" i="2"/>
  <c r="F146" i="2"/>
  <c r="F145" i="2" s="1"/>
  <c r="C146" i="2"/>
  <c r="F143" i="2"/>
  <c r="F142" i="2" s="1"/>
  <c r="F141" i="2" s="1"/>
  <c r="K68" i="2" l="1"/>
  <c r="I145" i="2"/>
  <c r="G146" i="2"/>
  <c r="G144" i="2"/>
  <c r="G106" i="2"/>
  <c r="G105" i="2"/>
  <c r="G60" i="2"/>
  <c r="F57" i="2"/>
  <c r="C145" i="2"/>
  <c r="F125" i="2"/>
  <c r="F124" i="2" s="1"/>
  <c r="I125" i="2"/>
  <c r="J124" i="2"/>
  <c r="D117" i="2"/>
  <c r="K112" i="2"/>
  <c r="G145" i="2" l="1"/>
  <c r="I120" i="2"/>
  <c r="C125" i="2"/>
  <c r="G125" i="2" s="1"/>
  <c r="I124" i="2"/>
  <c r="K126" i="2"/>
  <c r="I126" i="2"/>
  <c r="I79" i="2"/>
  <c r="I80" i="2"/>
  <c r="I81" i="2"/>
  <c r="I82" i="2"/>
  <c r="F79" i="2"/>
  <c r="F80" i="2"/>
  <c r="F81" i="2"/>
  <c r="F82" i="2"/>
  <c r="C79" i="2"/>
  <c r="C80" i="2"/>
  <c r="C81" i="2"/>
  <c r="C82" i="2"/>
  <c r="C126" i="2" l="1"/>
  <c r="C124" i="2"/>
  <c r="G124" i="2" s="1"/>
  <c r="G81" i="2"/>
  <c r="G80" i="2"/>
  <c r="G82" i="2"/>
  <c r="G79" i="2"/>
  <c r="J67" i="2"/>
  <c r="H67" i="2"/>
  <c r="E67" i="2"/>
  <c r="D67" i="2"/>
  <c r="F70" i="2" l="1"/>
  <c r="I70" i="2"/>
  <c r="C70" i="2"/>
  <c r="F47" i="2"/>
  <c r="E47" i="2"/>
  <c r="C47" i="2" s="1"/>
  <c r="C48" i="2"/>
  <c r="G48" i="2" s="1"/>
  <c r="E22" i="2"/>
  <c r="C38" i="2"/>
  <c r="F38" i="2"/>
  <c r="I38" i="2"/>
  <c r="J26" i="2"/>
  <c r="H26" i="2"/>
  <c r="E26" i="2"/>
  <c r="F29" i="2"/>
  <c r="I29" i="2"/>
  <c r="C29" i="2"/>
  <c r="C17" i="2"/>
  <c r="F17" i="2"/>
  <c r="I17" i="2"/>
  <c r="J16" i="2"/>
  <c r="J15" i="2" s="1"/>
  <c r="H16" i="2"/>
  <c r="E16" i="2"/>
  <c r="E15" i="2" s="1"/>
  <c r="D16" i="2"/>
  <c r="D15" i="2" s="1"/>
  <c r="G38" i="2" l="1"/>
  <c r="G17" i="2"/>
  <c r="I16" i="2"/>
  <c r="C15" i="2"/>
  <c r="G47" i="2"/>
  <c r="F16" i="2"/>
  <c r="C16" i="2"/>
  <c r="G70" i="2"/>
  <c r="G29" i="2"/>
  <c r="I46" i="2"/>
  <c r="F46" i="2"/>
  <c r="C46" i="2"/>
  <c r="J45" i="2"/>
  <c r="D45" i="2"/>
  <c r="C45" i="2" s="1"/>
  <c r="H45" i="2"/>
  <c r="G16" i="2" l="1"/>
  <c r="F15" i="2"/>
  <c r="G15" i="2" s="1"/>
  <c r="I15" i="2"/>
  <c r="I45" i="2"/>
  <c r="G46" i="2"/>
  <c r="F45" i="2"/>
  <c r="G45" i="2" s="1"/>
  <c r="J136" i="2"/>
  <c r="J131" i="2" s="1"/>
  <c r="J108" i="2" l="1"/>
  <c r="C143" i="2"/>
  <c r="C140" i="2"/>
  <c r="C137" i="2"/>
  <c r="C135" i="2"/>
  <c r="C134" i="2"/>
  <c r="C133" i="2"/>
  <c r="C130" i="2"/>
  <c r="C123" i="2"/>
  <c r="C122" i="2"/>
  <c r="F121" i="2"/>
  <c r="K121" i="2"/>
  <c r="C121" i="2"/>
  <c r="C119" i="2"/>
  <c r="C118" i="2"/>
  <c r="C116" i="2"/>
  <c r="C115" i="2"/>
  <c r="C113" i="2"/>
  <c r="C111" i="2"/>
  <c r="C109" i="2"/>
  <c r="F104" i="2"/>
  <c r="I104" i="2"/>
  <c r="C104" i="2"/>
  <c r="C103" i="2"/>
  <c r="C102" i="2"/>
  <c r="C101" i="2"/>
  <c r="C100" i="2"/>
  <c r="I91" i="2"/>
  <c r="F91" i="2"/>
  <c r="F98" i="2"/>
  <c r="C91" i="2"/>
  <c r="C98" i="2"/>
  <c r="I90" i="2"/>
  <c r="F90" i="2"/>
  <c r="C90" i="2"/>
  <c r="F89" i="2"/>
  <c r="I89" i="2"/>
  <c r="C89" i="2"/>
  <c r="F88" i="2"/>
  <c r="I88" i="2"/>
  <c r="C88" i="2"/>
  <c r="C87" i="2"/>
  <c r="C85" i="2"/>
  <c r="C84" i="2"/>
  <c r="C83" i="2"/>
  <c r="C78" i="2"/>
  <c r="C75" i="2"/>
  <c r="C69" i="2"/>
  <c r="C66" i="2"/>
  <c r="C63" i="2"/>
  <c r="J52" i="2"/>
  <c r="J49" i="2" s="1"/>
  <c r="H52" i="2"/>
  <c r="H49" i="2" s="1"/>
  <c r="E52" i="2"/>
  <c r="C56" i="2"/>
  <c r="C55" i="2"/>
  <c r="C54" i="2"/>
  <c r="C53" i="2"/>
  <c r="C51" i="2"/>
  <c r="C44" i="2"/>
  <c r="J40" i="2"/>
  <c r="C42" i="2"/>
  <c r="C41" i="2"/>
  <c r="C39" i="2"/>
  <c r="C37" i="2"/>
  <c r="C35" i="2"/>
  <c r="C33" i="2"/>
  <c r="C32" i="2"/>
  <c r="C31" i="2"/>
  <c r="C30" i="2"/>
  <c r="C28" i="2"/>
  <c r="C27" i="2"/>
  <c r="C25" i="2"/>
  <c r="C24" i="2"/>
  <c r="F25" i="2"/>
  <c r="F30" i="2"/>
  <c r="F31" i="2"/>
  <c r="F32" i="2"/>
  <c r="F33" i="2"/>
  <c r="F35" i="2"/>
  <c r="F37" i="2"/>
  <c r="F39" i="2"/>
  <c r="F41" i="2"/>
  <c r="F51" i="2"/>
  <c r="F53" i="2"/>
  <c r="F54" i="2"/>
  <c r="F55" i="2"/>
  <c r="F56" i="2"/>
  <c r="F63" i="2"/>
  <c r="F66" i="2"/>
  <c r="F69" i="2"/>
  <c r="F75" i="2"/>
  <c r="F78" i="2"/>
  <c r="F83" i="2"/>
  <c r="F84" i="2"/>
  <c r="F85" i="2"/>
  <c r="F87" i="2"/>
  <c r="F100" i="2"/>
  <c r="F101" i="2"/>
  <c r="F102" i="2"/>
  <c r="F103" i="2"/>
  <c r="F109" i="2"/>
  <c r="F111" i="2"/>
  <c r="F110" i="2" s="1"/>
  <c r="F113" i="2"/>
  <c r="F112" i="2" s="1"/>
  <c r="F115" i="2"/>
  <c r="F116" i="2"/>
  <c r="F118" i="2"/>
  <c r="F119" i="2"/>
  <c r="F122" i="2"/>
  <c r="F123" i="2"/>
  <c r="F130" i="2"/>
  <c r="F129" i="2" s="1"/>
  <c r="F133" i="2"/>
  <c r="F134" i="2"/>
  <c r="F135" i="2"/>
  <c r="F137" i="2"/>
  <c r="F140" i="2"/>
  <c r="K25" i="2"/>
  <c r="K30" i="2"/>
  <c r="K31" i="2"/>
  <c r="K32" i="2"/>
  <c r="K33" i="2"/>
  <c r="K37" i="2"/>
  <c r="K39" i="2"/>
  <c r="K53" i="2"/>
  <c r="K54" i="2"/>
  <c r="K66" i="2"/>
  <c r="K75" i="2"/>
  <c r="K135" i="2"/>
  <c r="K140" i="2"/>
  <c r="I35" i="2"/>
  <c r="I41" i="2"/>
  <c r="I51" i="2"/>
  <c r="I55" i="2"/>
  <c r="I56" i="2"/>
  <c r="I63" i="2"/>
  <c r="I69" i="2"/>
  <c r="I75" i="2"/>
  <c r="I78" i="2"/>
  <c r="I83" i="2"/>
  <c r="I85" i="2"/>
  <c r="I100" i="2"/>
  <c r="I101" i="2"/>
  <c r="I102" i="2"/>
  <c r="I103" i="2"/>
  <c r="I109" i="2"/>
  <c r="I111" i="2"/>
  <c r="I115" i="2"/>
  <c r="I116" i="2"/>
  <c r="I118" i="2"/>
  <c r="I119" i="2"/>
  <c r="I123" i="2"/>
  <c r="I130" i="2"/>
  <c r="I133" i="2"/>
  <c r="I134" i="2"/>
  <c r="I137" i="2"/>
  <c r="I140" i="2"/>
  <c r="I143" i="2"/>
  <c r="C23" i="2"/>
  <c r="F120" i="2" l="1"/>
  <c r="F132" i="2"/>
  <c r="F114" i="2"/>
  <c r="F99" i="2"/>
  <c r="F86" i="2"/>
  <c r="G116" i="2"/>
  <c r="G115" i="2"/>
  <c r="C127" i="2"/>
  <c r="G140" i="2"/>
  <c r="G143" i="2"/>
  <c r="G137" i="2"/>
  <c r="G135" i="2"/>
  <c r="G134" i="2"/>
  <c r="G133" i="2"/>
  <c r="G130" i="2"/>
  <c r="F127" i="2"/>
  <c r="F126" i="2" s="1"/>
  <c r="G126" i="2" s="1"/>
  <c r="G118" i="2"/>
  <c r="G121" i="2"/>
  <c r="G123" i="2"/>
  <c r="G122" i="2"/>
  <c r="G119" i="2"/>
  <c r="G113" i="2"/>
  <c r="G111" i="2"/>
  <c r="G109" i="2"/>
  <c r="G104" i="2"/>
  <c r="G98" i="2"/>
  <c r="G103" i="2"/>
  <c r="G102" i="2"/>
  <c r="G101" i="2"/>
  <c r="G100" i="2"/>
  <c r="G91" i="2"/>
  <c r="G89" i="2"/>
  <c r="G90" i="2"/>
  <c r="G88" i="2"/>
  <c r="G75" i="2"/>
  <c r="G32" i="2"/>
  <c r="G85" i="2"/>
  <c r="G83" i="2"/>
  <c r="G78" i="2"/>
  <c r="F52" i="2"/>
  <c r="G37" i="2"/>
  <c r="G30" i="2"/>
  <c r="G69" i="2"/>
  <c r="G66" i="2"/>
  <c r="G63" i="2"/>
  <c r="G33" i="2"/>
  <c r="G31" i="2"/>
  <c r="G51" i="2"/>
  <c r="G56" i="2"/>
  <c r="G55" i="2"/>
  <c r="G54" i="2"/>
  <c r="G53" i="2"/>
  <c r="G41" i="2"/>
  <c r="G39" i="2"/>
  <c r="G35" i="2"/>
  <c r="G25" i="2"/>
  <c r="G127" i="2" l="1"/>
  <c r="I77" i="2"/>
  <c r="C77" i="2"/>
  <c r="K120" i="2" l="1"/>
  <c r="C120" i="2"/>
  <c r="C112" i="2"/>
  <c r="C68" i="2"/>
  <c r="I112" i="2"/>
  <c r="G112" i="2" l="1"/>
  <c r="G120" i="2"/>
  <c r="C67" i="2"/>
  <c r="E62" i="2" l="1"/>
  <c r="E61" i="2" s="1"/>
  <c r="H62" i="2"/>
  <c r="H61" i="2" s="1"/>
  <c r="J62" i="2"/>
  <c r="J61" i="2" s="1"/>
  <c r="D62" i="2"/>
  <c r="D61" i="2" s="1"/>
  <c r="H34" i="2"/>
  <c r="J34" i="2"/>
  <c r="D34" i="2"/>
  <c r="D21" i="2" s="1"/>
  <c r="E50" i="2"/>
  <c r="E49" i="2" s="1"/>
  <c r="C99" i="2" l="1"/>
  <c r="C86" i="2"/>
  <c r="K86" i="2"/>
  <c r="C65" i="2"/>
  <c r="C61" i="2"/>
  <c r="C62" i="2"/>
  <c r="C50" i="2"/>
  <c r="C52" i="2"/>
  <c r="C36" i="2"/>
  <c r="K36" i="2"/>
  <c r="K52" i="2"/>
  <c r="I99" i="2"/>
  <c r="F62" i="2"/>
  <c r="I62" i="2"/>
  <c r="F34" i="2"/>
  <c r="I34" i="2"/>
  <c r="F36" i="2"/>
  <c r="I36" i="2"/>
  <c r="F77" i="2"/>
  <c r="G77" i="2" s="1"/>
  <c r="I86" i="2"/>
  <c r="I50" i="2"/>
  <c r="F50" i="2"/>
  <c r="F49" i="2" s="1"/>
  <c r="K65" i="2"/>
  <c r="F65" i="2"/>
  <c r="I65" i="2"/>
  <c r="E34" i="2"/>
  <c r="G99" i="2" l="1"/>
  <c r="G36" i="2"/>
  <c r="G86" i="2"/>
  <c r="G50" i="2"/>
  <c r="G65" i="2"/>
  <c r="G62" i="2"/>
  <c r="C49" i="2"/>
  <c r="K49" i="2"/>
  <c r="C34" i="2"/>
  <c r="G34" i="2" s="1"/>
  <c r="F61" i="2"/>
  <c r="G61" i="2" s="1"/>
  <c r="I61" i="2"/>
  <c r="J22" i="2"/>
  <c r="J43" i="2"/>
  <c r="E40" i="2"/>
  <c r="J21" i="2" l="1"/>
  <c r="C40" i="2"/>
  <c r="E43" i="2"/>
  <c r="E21" i="2" s="1"/>
  <c r="C43" i="2" l="1"/>
  <c r="K26" i="2"/>
  <c r="C26" i="2"/>
  <c r="C22" i="2"/>
  <c r="K22" i="2"/>
  <c r="E139" i="2"/>
  <c r="E138" i="2" s="1"/>
  <c r="H139" i="2"/>
  <c r="J139" i="2"/>
  <c r="D139" i="2"/>
  <c r="E136" i="2"/>
  <c r="E131" i="2" s="1"/>
  <c r="D136" i="2"/>
  <c r="D131" i="2" s="1"/>
  <c r="E128" i="2"/>
  <c r="J129" i="2"/>
  <c r="E117" i="2"/>
  <c r="J117" i="2"/>
  <c r="C114" i="2"/>
  <c r="J107" i="2"/>
  <c r="E108" i="2"/>
  <c r="E107" i="2" s="1"/>
  <c r="H108" i="2"/>
  <c r="H107" i="2" s="1"/>
  <c r="D108" i="2"/>
  <c r="D107" i="2" s="1"/>
  <c r="K132" i="2" l="1"/>
  <c r="C136" i="2"/>
  <c r="C141" i="2"/>
  <c r="C142" i="2"/>
  <c r="D128" i="2"/>
  <c r="C128" i="2" s="1"/>
  <c r="C129" i="2"/>
  <c r="D138" i="2"/>
  <c r="C138" i="2" s="1"/>
  <c r="C139" i="2"/>
  <c r="C132" i="2"/>
  <c r="C117" i="2"/>
  <c r="C108" i="2"/>
  <c r="C110" i="2"/>
  <c r="J138" i="2"/>
  <c r="K138" i="2" s="1"/>
  <c r="K139" i="2"/>
  <c r="H128" i="2"/>
  <c r="I129" i="2"/>
  <c r="I68" i="2"/>
  <c r="F68" i="2"/>
  <c r="G68" i="2" s="1"/>
  <c r="I114" i="2"/>
  <c r="G114" i="2"/>
  <c r="I142" i="2"/>
  <c r="I108" i="2"/>
  <c r="F108" i="2"/>
  <c r="I132" i="2"/>
  <c r="I110" i="2"/>
  <c r="I117" i="2"/>
  <c r="F117" i="2"/>
  <c r="J128" i="2"/>
  <c r="K67" i="2"/>
  <c r="H138" i="2"/>
  <c r="F139" i="2"/>
  <c r="I139" i="2"/>
  <c r="I136" i="2"/>
  <c r="F136" i="2"/>
  <c r="F131" i="2" s="1"/>
  <c r="C21" i="2"/>
  <c r="K21" i="2"/>
  <c r="E76" i="2"/>
  <c r="H76" i="2"/>
  <c r="J76" i="2"/>
  <c r="D76" i="2"/>
  <c r="E74" i="2"/>
  <c r="E73" i="2" s="1"/>
  <c r="H74" i="2"/>
  <c r="J74" i="2"/>
  <c r="D74" i="2"/>
  <c r="E64" i="2"/>
  <c r="E147" i="2" s="1"/>
  <c r="H64" i="2"/>
  <c r="J64" i="2"/>
  <c r="D64" i="2"/>
  <c r="I107" i="2" l="1"/>
  <c r="G129" i="2"/>
  <c r="F107" i="2"/>
  <c r="G136" i="2"/>
  <c r="C107" i="2"/>
  <c r="G142" i="2"/>
  <c r="G139" i="2"/>
  <c r="G132" i="2"/>
  <c r="C131" i="2"/>
  <c r="G117" i="2"/>
  <c r="G110" i="2"/>
  <c r="G108" i="2"/>
  <c r="C76" i="2"/>
  <c r="D73" i="2"/>
  <c r="C73" i="2" s="1"/>
  <c r="C74" i="2"/>
  <c r="C64" i="2"/>
  <c r="K64" i="2"/>
  <c r="K107" i="2"/>
  <c r="I131" i="2"/>
  <c r="K131" i="2"/>
  <c r="I76" i="2"/>
  <c r="F76" i="2"/>
  <c r="F64" i="2"/>
  <c r="I64" i="2"/>
  <c r="I138" i="2"/>
  <c r="F138" i="2"/>
  <c r="G138" i="2" s="1"/>
  <c r="I67" i="2"/>
  <c r="F67" i="2"/>
  <c r="G67" i="2" s="1"/>
  <c r="J73" i="2"/>
  <c r="K74" i="2"/>
  <c r="F128" i="2"/>
  <c r="G128" i="2" s="1"/>
  <c r="I128" i="2"/>
  <c r="H73" i="2"/>
  <c r="I74" i="2"/>
  <c r="F74" i="2"/>
  <c r="K76" i="2"/>
  <c r="G141" i="2"/>
  <c r="I141" i="2"/>
  <c r="F23" i="2"/>
  <c r="G23" i="2" s="1"/>
  <c r="I23" i="2"/>
  <c r="H22" i="2"/>
  <c r="F24" i="2"/>
  <c r="G24" i="2" s="1"/>
  <c r="I24" i="2"/>
  <c r="D147" i="2" l="1"/>
  <c r="K73" i="2"/>
  <c r="J147" i="2"/>
  <c r="K147" i="2" s="1"/>
  <c r="I22" i="2"/>
  <c r="G131" i="2"/>
  <c r="G107" i="2"/>
  <c r="G74" i="2"/>
  <c r="G76" i="2"/>
  <c r="G64" i="2"/>
  <c r="I73" i="2"/>
  <c r="F73" i="2"/>
  <c r="F22" i="2"/>
  <c r="F27" i="2"/>
  <c r="G27" i="2" s="1"/>
  <c r="I27" i="2"/>
  <c r="I26" i="2"/>
  <c r="F28" i="2"/>
  <c r="G28" i="2" s="1"/>
  <c r="I28" i="2"/>
  <c r="I40" i="2"/>
  <c r="F42" i="2"/>
  <c r="G42" i="2" s="1"/>
  <c r="I42" i="2"/>
  <c r="G73" i="2" l="1"/>
  <c r="G22" i="2"/>
  <c r="C147" i="2"/>
  <c r="F26" i="2"/>
  <c r="G26" i="2" s="1"/>
  <c r="F40" i="2"/>
  <c r="G40" i="2" l="1"/>
  <c r="H43" i="2"/>
  <c r="F44" i="2"/>
  <c r="G44" i="2" s="1"/>
  <c r="I44" i="2"/>
  <c r="H21" i="2" l="1"/>
  <c r="H147" i="2" s="1"/>
  <c r="I43" i="2"/>
  <c r="F43" i="2"/>
  <c r="F21" i="2" s="1"/>
  <c r="F147" i="2" s="1"/>
  <c r="I21" i="2" l="1"/>
  <c r="G21" i="2"/>
  <c r="G43" i="2"/>
  <c r="G52" i="2"/>
  <c r="I52" i="2" l="1"/>
  <c r="G49" i="2" l="1"/>
  <c r="I49" i="2"/>
  <c r="G147" i="2" l="1"/>
  <c r="I147" i="2"/>
  <c r="I57" i="2"/>
  <c r="C57" i="2"/>
  <c r="G57" i="2" s="1"/>
  <c r="K57" i="2"/>
</calcChain>
</file>

<file path=xl/sharedStrings.xml><?xml version="1.0" encoding="utf-8"?>
<sst xmlns="http://schemas.openxmlformats.org/spreadsheetml/2006/main" count="155" uniqueCount="151">
  <si>
    <t>Наименование</t>
  </si>
  <si>
    <t>ИТОГО</t>
  </si>
  <si>
    <t xml:space="preserve">  </t>
  </si>
  <si>
    <t>Всего</t>
  </si>
  <si>
    <t>План</t>
  </si>
  <si>
    <t>в том числе:</t>
  </si>
  <si>
    <t>Исполнено</t>
  </si>
  <si>
    <t>рублей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</si>
  <si>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</si>
  <si>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</si>
  <si>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</si>
  <si>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</si>
  <si>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</si>
  <si>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</si>
  <si>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</si>
  <si>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</si>
  <si>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</si>
  <si>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</si>
  <si>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</si>
  <si>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</si>
  <si>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</si>
  <si>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</si>
  <si>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</si>
  <si>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</si>
  <si>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</si>
  <si>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</si>
  <si>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</si>
  <si>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</si>
  <si>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</si>
  <si>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</si>
  <si>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</si>
  <si>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</si>
  <si>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</si>
  <si>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</si>
  <si>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</si>
  <si>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</si>
  <si>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</si>
  <si>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</si>
  <si>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</si>
  <si>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</si>
  <si>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</si>
  <si>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</si>
  <si>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</si>
  <si>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</si>
  <si>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</si>
  <si>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</si>
  <si>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</si>
  <si>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</si>
  <si>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</si>
  <si>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</si>
  <si>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  Оплата труда воспитателей, педагогов-организаторов и услуг по приготовлению пищи (6200100001)</t>
  </si>
  <si>
    <t xml:space="preserve">            Приобретение товаров для укрепления материально-технической базы пришкольных лагерей (6200100002)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</si>
  <si>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</si>
  <si>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</si>
  <si>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</si>
  <si>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</si>
  <si>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</si>
  <si>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</si>
  <si>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</si>
  <si>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</si>
  <si>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</si>
  <si>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Устройство и содержание объектов благоустройства и их элементов (1700217021)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</si>
  <si>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</si>
  <si>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</si>
  <si>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</si>
  <si>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</si>
  <si>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</si>
  <si>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</si>
  <si>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</si>
  <si>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</si>
  <si>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</si>
  <si>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</si>
  <si>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</si>
  <si>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</si>
  <si>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</si>
  <si>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</si>
  <si>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</si>
  <si>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</si>
  <si>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</si>
  <si>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</si>
  <si>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</si>
  <si>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</si>
  <si>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</si>
  <si>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</si>
  <si>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 (1500921556)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</si>
  <si>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</si>
  <si>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</si>
  <si>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</si>
  <si>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</si>
  <si>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</si>
  <si>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      Основное мероприятие: " Благоустройство общественных территорий " (1700400000)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</si>
  <si>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</si>
  <si>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</si>
  <si>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(4000140107)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</si>
  <si>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(4000140108)</t>
  </si>
  <si>
    <t xml:space="preserve">        Ремонт автомобильной дороги общего пользования местного значения Тернейского муниципального округа (4000240201)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</si>
  <si>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(4000240204)</t>
  </si>
  <si>
    <t xml:space="preserve">        Содержание сети уличного освещения на дорогах общего пользования в пгт. Пластун Тернейского муниципального округа (4000340303)</t>
  </si>
  <si>
    <t xml:space="preserve">        Содержание уличного освещения на территории Тернейского муниципального округа (4000340307)</t>
  </si>
  <si>
    <t>Организация и проведение культурно-массовых мероприятий в Тернейском муниципальном округе (5600240991)</t>
  </si>
  <si>
    <t xml:space="preserve">      Основное мероприятие: Реализация проекта инициативного бюджетирования по направлению "Твой проект" (5601000000)</t>
  </si>
  <si>
    <t xml:space="preserve">        Приобретение ГСМ для патрулирования и тушения палов сухой травы в весенний и осенний пожароопасные периоды (6700103127)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</si>
  <si>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</si>
  <si>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</si>
  <si>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округа(4000140106)</t>
  </si>
  <si>
    <t>Всего, рублей</t>
  </si>
  <si>
    <t xml:space="preserve">РАСХОДЫ БЮДЖЕТА ТЕРНЕЙСКОГО МУНИЦИПАЛЬНОГО ОКРУГА  ЗА 1 КВАРТАЛ 2024 ГОДА ПО ФИНАНСОВОМУ ОБЕСПЕЧЕНИЮ МУНИЦИПАЛЬНЫХ ПРОГРАММ  </t>
  </si>
  <si>
    <t>Муниципальная программа "Организация ритуальных услуг и содержание мест захоронения кладбищ) на территории ТМО на 2024-2030 годы"(1400000000)</t>
  </si>
  <si>
    <t xml:space="preserve"> 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бюджета, в том числе софинансирование (14001S2170)</t>
  </si>
  <si>
    <t xml:space="preserve">        Муниципальная программа "Развитие образования " на 2021 - 2025 годы (1500000000)</t>
  </si>
  <si>
    <t xml:space="preserve">  Благоустройство дворовой территории пгт. Пластун ул. Лермонтова, д.6, за счёт субсидии из краевого бюджета, в том числе софинансирование (17003S2613)</t>
  </si>
  <si>
    <t>Благоустройство дворовой территории пгт. Пластун ул. Лермонтова, д.12, за счёт субсидии из краевого бюджета, в том числе софинансирование (17003S2614)</t>
  </si>
  <si>
    <t xml:space="preserve"> Благоустройство дворовой территории пгт. Пластун ул.Лермонтова, д.13, за счёт субсидии из краевого бюджета, в том числе софинансирование (17003S2615)</t>
  </si>
  <si>
    <t>Благоустройство дворовой территории пгт. Пластун ул. Третий квартал, д.8, за счёт субсидии из краевого бюджета, в том числе софинансирование (17003S2616)</t>
  </si>
  <si>
    <t>Благоустройство общественной территории с. Малая Кема, ул.Спортивная,10, за счёт субсидии из краевого бюджета, в том числе софинансирование (17004S2618)</t>
  </si>
  <si>
    <t xml:space="preserve"> Благоустройство общественной территории с.Самарга, ул.Береговая,15, за счёт субсидии из краевого бюджета, в том числе софинансирование (17004S2619)</t>
  </si>
  <si>
    <t xml:space="preserve"> Реализация проекта "Символ детства" инициативного бюджетирования по направлению "Молодежный бюджет" (устройство циркуляционного фонтана), за счёт субсидии из краевого бюджета, в том числе софинансирование (17004S2750)</t>
  </si>
  <si>
    <t xml:space="preserve">        Муниципальная программа "Охрана окружающей среды Тернейского муниципального округа на 2024 - 2030 годы" (1800000000)</t>
  </si>
  <si>
    <t xml:space="preserve">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(19001S2620)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</si>
  <si>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 за счёт субсидии из краевого бюджета, в том числе софинансирование (20001S2230)</t>
  </si>
  <si>
    <t xml:space="preserve">  Капитальный ремонт части здания спорткомплекса, расположенного по адресу: Приморский край, Тернейский район, пгт.Пластун, ул.Лермонтова, д.28 за счёт субсидии из краевого бюджета, в том числе софинансирование (20001S2680)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</si>
  <si>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 (4000000000)</t>
  </si>
  <si>
    <t xml:space="preserve"> Ремонт автомобильных дорог общего пользования местного значения и инженерных сооружений на них в с.Малая Кема Тернейского муниципального округа(4000240208)</t>
  </si>
  <si>
    <t xml:space="preserve"> Ремонт автомобильных дорог общего пользования местного значения и инженерных сооружений на них в с.Самарга, с.Перетычиха, с.Агзу Тернейского муниципального округа(4000240211)</t>
  </si>
  <si>
    <t xml:space="preserve"> Ремонт мостовых сооружений в пгт.Терней Тернейского муниципального округа(4000240212)</t>
  </si>
  <si>
    <t xml:space="preserve"> Ремонт мостовых сооружений в пгт.Пластун Тернейского муниципального округа(4000240213)</t>
  </si>
  <si>
    <t xml:space="preserve"> Ремонт пешеходного тротуара по ул.Партизанская в пгт.Терней Тернейского муниципального округа(4000240214)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</si>
  <si>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софинансирование(40002S2251)</t>
  </si>
  <si>
    <t xml:space="preserve">  Ремонт асфальтобетонного покрытия по ул.Заводская в пгт.Терней (от жилого дома №2 по ул.Солнечная до д.№1 по ул. Рабочая) за счёт субсидии из краевого бюджета, в том числе софинансирование(40002S2394)</t>
  </si>
  <si>
    <t xml:space="preserve">        Содержание и ремонт сети уличного освещения на дорогах общего пользования в пгт. Терней , в населенных пунктах Тернейского муниципального округа (4000340304)</t>
  </si>
  <si>
    <t xml:space="preserve">        Устройство уличного освещения в пгт.Пластун Тернейского муниципального округа (4000340305)</t>
  </si>
  <si>
    <t xml:space="preserve">        Устройство уличного освещения в пгт.Терней Тернейского муниципального округа 94000340306)</t>
  </si>
  <si>
    <t xml:space="preserve"> 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софинансирование(56004S2540)</t>
  </si>
  <si>
    <t xml:space="preserve">   Благоустройство территории СДК с.Малая Кема за счёт субсидии из краевого бюджета, в том числе софинансирование(56010S2361)</t>
  </si>
  <si>
    <t xml:space="preserve"> Ремонт сельского клуба в с.Самарга за счёт субсидии из краевого бюджета, в том числе софинансирование(56010S2362)</t>
  </si>
  <si>
    <t xml:space="preserve">  Благоустройство территорий, прилегающих к местам туристского показа за счёт субсидии из краевого бюджета, в том числе софинансирование(56011S2240)</t>
  </si>
  <si>
    <t xml:space="preserve">      Основные мероприятие:Строительство, реконструкция и капитальный ремонт учреждений культуры и обустройство прилегающих к ним территолрий(5601200000)</t>
  </si>
  <si>
    <t xml:space="preserve">      Приобретение, установка сантехнических кабин в санузлах (нежилого здания 2.3 этаж по ул. Ивановская,д.4 п.Терней (5601223194)</t>
  </si>
  <si>
    <t xml:space="preserve">   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бюджета(560A155196)</t>
  </si>
  <si>
    <t>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</si>
  <si>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Основное мероприятие: Приобретение кресел для зрительного зала сельского клуба Амгу МКУ РЦНТ(6300100000)</t>
  </si>
  <si>
    <t xml:space="preserve"> Приобретение кресел для зрительного зала сельского клуба Амгу МКУ РЦНТ(6300155180)</t>
  </si>
  <si>
    <t xml:space="preserve">  Обеспечение деятельности добровольной пожарной охраны(6700403990)</t>
  </si>
  <si>
    <t xml:space="preserve">   Основное мероприятие: Мероприятия по организации ритуальных услуг (1400100000)</t>
  </si>
  <si>
    <t xml:space="preserve">        Муниципальная программа "Обеспечение населения Тернейского муниципального округа  твёрдым топливом на 2024-2030 годы" (1900000000)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</si>
  <si>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округа" (6200000000)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</si>
  <si>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 (6300000000)</t>
  </si>
  <si>
    <t>Приложение № 5</t>
  </si>
  <si>
    <t>к постановлению администрации</t>
  </si>
  <si>
    <t>Тернейского муниципального округа</t>
  </si>
  <si>
    <t>от 22.04.2024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</si>
</sst>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1" fillId="0" borderId="1"/>
    <xf numFmtId="0" fontId="11" fillId="0" borderId="1"/>
    <xf numFmtId="0" fontId="12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</cellStyleXfs>
  <cellXfs count="134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0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0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26" xfId="5" applyNumberFormat="1" applyFont="1" applyFill="1" applyBorder="1" applyProtection="1">
      <alignment horizontal="center" vertical="center" wrapText="1"/>
    </xf>
    <xf numFmtId="4" fontId="9" fillId="0" borderId="4" xfId="7" applyNumberFormat="1" applyFont="1" applyFill="1" applyBorder="1" applyProtection="1">
      <alignment horizontal="center" vertical="top" shrinkToFit="1"/>
    </xf>
    <xf numFmtId="0" fontId="10" fillId="0" borderId="3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0" fontId="7" fillId="0" borderId="3" xfId="6" applyNumberFormat="1" applyFont="1" applyFill="1" applyBorder="1" applyAlignment="1" applyProtection="1">
      <alignment vertical="center" wrapText="1"/>
    </xf>
    <xf numFmtId="0" fontId="10" fillId="0" borderId="16" xfId="6" applyNumberFormat="1" applyFont="1" applyFill="1" applyBorder="1" applyAlignment="1" applyProtection="1">
      <alignment vertical="center" wrapText="1"/>
    </xf>
    <xf numFmtId="0" fontId="9" fillId="0" borderId="7" xfId="6" applyNumberFormat="1" applyFont="1" applyFill="1" applyBorder="1" applyAlignment="1" applyProtection="1">
      <alignment vertical="top" wrapText="1"/>
    </xf>
    <xf numFmtId="4" fontId="9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10" fillId="0" borderId="14" xfId="5" applyNumberFormat="1" applyFont="1" applyFill="1" applyBorder="1" applyAlignment="1" applyProtection="1">
      <alignment horizontal="left" vertical="center" wrapTex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8" fillId="0" borderId="7" xfId="0" applyFont="1" applyBorder="1" applyProtection="1">
      <protection locked="0"/>
    </xf>
    <xf numFmtId="0" fontId="10" fillId="0" borderId="13" xfId="33" applyNumberFormat="1" applyFont="1" applyBorder="1" applyProtection="1">
      <alignment vertical="top" wrapText="1"/>
    </xf>
    <xf numFmtId="0" fontId="7" fillId="0" borderId="13" xfId="33" applyNumberFormat="1" applyFont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0" fillId="0" borderId="7" xfId="6" applyNumberFormat="1" applyFont="1" applyFill="1" applyBorder="1" applyAlignment="1" applyProtection="1">
      <alignment vertical="center" wrapText="1"/>
    </xf>
    <xf numFmtId="0" fontId="0" fillId="0" borderId="10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4" xfId="0" applyBorder="1" applyProtection="1">
      <protection locked="0"/>
    </xf>
    <xf numFmtId="0" fontId="6" fillId="0" borderId="28" xfId="0" applyFont="1" applyBorder="1" applyProtection="1">
      <protection locked="0"/>
    </xf>
    <xf numFmtId="4" fontId="14" fillId="0" borderId="5" xfId="5" applyNumberFormat="1" applyFont="1" applyFill="1" applyBorder="1" applyProtection="1">
      <alignment horizontal="center" vertical="center" wrapText="1"/>
    </xf>
    <xf numFmtId="4" fontId="14" fillId="0" borderId="2" xfId="5" applyNumberFormat="1" applyFont="1" applyFill="1" applyAlignment="1" applyProtection="1">
      <alignment horizontal="right" vertical="center" wrapText="1"/>
    </xf>
    <xf numFmtId="4" fontId="14" fillId="0" borderId="5" xfId="5" applyNumberFormat="1" applyFont="1" applyFill="1" applyBorder="1" applyAlignment="1" applyProtection="1">
      <alignment horizontal="right" vertical="center" wrapText="1"/>
    </xf>
    <xf numFmtId="4" fontId="15" fillId="0" borderId="5" xfId="5" applyNumberFormat="1" applyFont="1" applyFill="1" applyBorder="1" applyProtection="1">
      <alignment horizontal="center" vertical="center" wrapText="1"/>
    </xf>
    <xf numFmtId="4" fontId="15" fillId="0" borderId="2" xfId="5" applyNumberFormat="1" applyFont="1" applyFill="1" applyAlignment="1" applyProtection="1">
      <alignment horizontal="right" vertical="center" wrapText="1"/>
    </xf>
    <xf numFmtId="4" fontId="15" fillId="0" borderId="5" xfId="5" applyNumberFormat="1" applyFont="1" applyFill="1" applyBorder="1" applyAlignment="1" applyProtection="1">
      <alignment horizontal="right" vertical="center" wrapText="1"/>
    </xf>
    <xf numFmtId="4" fontId="14" fillId="0" borderId="2" xfId="7" applyNumberFormat="1" applyFont="1" applyFill="1" applyProtection="1">
      <alignment horizontal="center" vertical="top" shrinkToFit="1"/>
    </xf>
    <xf numFmtId="4" fontId="14" fillId="0" borderId="2" xfId="9" applyNumberFormat="1" applyFont="1" applyFill="1" applyProtection="1">
      <alignment horizontal="right" vertical="top" shrinkToFit="1"/>
    </xf>
    <xf numFmtId="4" fontId="15" fillId="0" borderId="2" xfId="7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16" fillId="0" borderId="17" xfId="0" applyNumberFormat="1" applyFont="1" applyFill="1" applyBorder="1" applyAlignment="1" applyProtection="1">
      <alignment vertical="top"/>
      <protection locked="0"/>
    </xf>
    <xf numFmtId="4" fontId="16" fillId="0" borderId="27" xfId="0" applyNumberFormat="1" applyFont="1" applyFill="1" applyBorder="1" applyAlignment="1" applyProtection="1">
      <alignment vertical="top"/>
      <protection locked="0"/>
    </xf>
    <xf numFmtId="4" fontId="6" fillId="0" borderId="27" xfId="0" applyNumberFormat="1" applyFont="1" applyFill="1" applyBorder="1" applyAlignment="1" applyProtection="1">
      <alignment vertical="top"/>
      <protection locked="0"/>
    </xf>
    <xf numFmtId="4" fontId="16" fillId="0" borderId="18" xfId="0" applyNumberFormat="1" applyFont="1" applyFill="1" applyBorder="1" applyAlignment="1" applyProtection="1">
      <alignment vertical="top"/>
      <protection locked="0"/>
    </xf>
    <xf numFmtId="4" fontId="14" fillId="0" borderId="8" xfId="9" applyNumberFormat="1" applyFont="1" applyFill="1" applyBorder="1" applyProtection="1">
      <alignment horizontal="right" vertical="top" shrinkToFit="1"/>
    </xf>
    <xf numFmtId="4" fontId="14" fillId="0" borderId="4" xfId="9" applyNumberFormat="1" applyFont="1" applyFill="1" applyBorder="1" applyProtection="1">
      <alignment horizontal="right" vertical="top" shrinkToFit="1"/>
    </xf>
    <xf numFmtId="4" fontId="14" fillId="0" borderId="13" xfId="9" applyNumberFormat="1" applyFont="1" applyFill="1" applyBorder="1" applyProtection="1">
      <alignment horizontal="right" vertical="top" shrinkToFit="1"/>
    </xf>
    <xf numFmtId="4" fontId="15" fillId="0" borderId="8" xfId="9" applyNumberFormat="1" applyFont="1" applyFill="1" applyBorder="1" applyProtection="1">
      <alignment horizontal="right" vertical="top" shrinkToFit="1"/>
    </xf>
    <xf numFmtId="4" fontId="15" fillId="0" borderId="14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15" fillId="0" borderId="13" xfId="9" applyNumberFormat="1" applyFont="1" applyFill="1" applyBorder="1" applyProtection="1">
      <alignment horizontal="right" vertical="top" shrinkToFit="1"/>
    </xf>
    <xf numFmtId="4" fontId="15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4" fontId="14" fillId="0" borderId="2" xfId="7" applyNumberFormat="1" applyFont="1" applyFill="1" applyAlignment="1" applyProtection="1">
      <alignment horizontal="center" vertical="top" shrinkToFit="1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5" fillId="0" borderId="15" xfId="9" applyNumberFormat="1" applyFont="1" applyFill="1" applyBorder="1" applyProtection="1">
      <alignment horizontal="right" vertical="top" shrinkToFit="1"/>
    </xf>
    <xf numFmtId="4" fontId="15" fillId="0" borderId="4" xfId="9" applyNumberFormat="1" applyFont="1" applyFill="1" applyBorder="1" applyProtection="1">
      <alignment horizontal="right" vertical="top" shrinkToFit="1"/>
    </xf>
    <xf numFmtId="4" fontId="14" fillId="0" borderId="8" xfId="7" applyNumberFormat="1" applyFont="1" applyFill="1" applyBorder="1" applyProtection="1">
      <alignment horizontal="center" vertical="top" shrinkToFit="1"/>
    </xf>
    <xf numFmtId="4" fontId="14" fillId="0" borderId="14" xfId="9" applyNumberFormat="1" applyFont="1" applyFill="1" applyBorder="1" applyProtection="1">
      <alignment horizontal="right" vertical="top" shrinkToFit="1"/>
    </xf>
    <xf numFmtId="4" fontId="15" fillId="0" borderId="8" xfId="7" applyNumberFormat="1" applyFont="1" applyFill="1" applyBorder="1" applyProtection="1">
      <alignment horizontal="center" vertical="top" shrinkToFit="1"/>
    </xf>
    <xf numFmtId="4" fontId="15" fillId="0" borderId="12" xfId="9" applyNumberFormat="1" applyFont="1" applyFill="1" applyBorder="1" applyProtection="1">
      <alignment horizontal="right" vertical="top" shrinkToFit="1"/>
    </xf>
    <xf numFmtId="4" fontId="15" fillId="0" borderId="10" xfId="9" applyNumberFormat="1" applyFont="1" applyFill="1" applyBorder="1" applyProtection="1">
      <alignment horizontal="right" vertical="top" shrinkToFit="1"/>
    </xf>
    <xf numFmtId="4" fontId="15" fillId="0" borderId="19" xfId="9" applyNumberFormat="1" applyFont="1" applyFill="1" applyBorder="1" applyProtection="1">
      <alignment horizontal="right" vertical="top" shrinkToFit="1"/>
    </xf>
    <xf numFmtId="4" fontId="15" fillId="0" borderId="13" xfId="7" applyNumberFormat="1" applyFont="1" applyFill="1" applyBorder="1" applyProtection="1">
      <alignment horizontal="center" vertical="top" shrinkToFit="1"/>
    </xf>
    <xf numFmtId="4" fontId="14" fillId="0" borderId="13" xfId="7" applyNumberFormat="1" applyFont="1" applyFill="1" applyBorder="1" applyProtection="1">
      <alignment horizontal="center" vertical="top" shrinkToFit="1"/>
    </xf>
    <xf numFmtId="4" fontId="15" fillId="0" borderId="16" xfId="7" applyNumberFormat="1" applyFont="1" applyFill="1" applyBorder="1" applyProtection="1">
      <alignment horizontal="center" vertical="top" shrinkToFit="1"/>
    </xf>
    <xf numFmtId="4" fontId="15" fillId="0" borderId="4" xfId="7" applyNumberFormat="1" applyFont="1" applyFill="1" applyBorder="1" applyProtection="1">
      <alignment horizontal="center" vertical="top" shrinkToFit="1"/>
    </xf>
    <xf numFmtId="4" fontId="14" fillId="0" borderId="10" xfId="7" applyNumberFormat="1" applyFont="1" applyFill="1" applyBorder="1" applyProtection="1">
      <alignment horizontal="center" vertical="top" shrinkToFit="1"/>
    </xf>
    <xf numFmtId="4" fontId="15" fillId="0" borderId="10" xfId="7" applyNumberFormat="1" applyFont="1" applyFill="1" applyBorder="1" applyProtection="1">
      <alignment horizontal="center" vertical="top" shrinkToFit="1"/>
    </xf>
    <xf numFmtId="4" fontId="14" fillId="0" borderId="29" xfId="9" applyNumberFormat="1" applyFont="1" applyFill="1" applyBorder="1" applyProtection="1">
      <alignment horizontal="right" vertical="top" shrinkToFit="1"/>
    </xf>
    <xf numFmtId="4" fontId="15" fillId="0" borderId="28" xfId="9" applyNumberFormat="1" applyFont="1" applyFill="1" applyBorder="1" applyProtection="1">
      <alignment horizontal="right" vertical="top" shrinkToFit="1"/>
    </xf>
    <xf numFmtId="4" fontId="14" fillId="0" borderId="4" xfId="7" applyNumberFormat="1" applyFont="1" applyFill="1" applyBorder="1" applyProtection="1">
      <alignment horizontal="center" vertical="top" shrinkToFit="1"/>
    </xf>
    <xf numFmtId="4" fontId="15" fillId="0" borderId="2" xfId="7" applyNumberFormat="1" applyFont="1" applyFill="1" applyAlignment="1" applyProtection="1">
      <alignment horizontal="center" shrinkToFit="1"/>
    </xf>
    <xf numFmtId="4" fontId="15" fillId="0" borderId="8" xfId="9" applyNumberFormat="1" applyFont="1" applyFill="1" applyBorder="1" applyAlignment="1" applyProtection="1">
      <alignment horizontal="right" shrinkToFit="1"/>
    </xf>
    <xf numFmtId="4" fontId="15" fillId="6" borderId="13" xfId="7" applyNumberFormat="1" applyFont="1" applyFill="1" applyBorder="1" applyProtection="1">
      <alignment horizontal="center" vertical="top" shrinkToFit="1"/>
    </xf>
    <xf numFmtId="4" fontId="14" fillId="6" borderId="13" xfId="7" applyNumberFormat="1" applyFont="1" applyFill="1" applyBorder="1" applyProtection="1">
      <alignment horizontal="center" vertical="top" shrinkToFit="1"/>
    </xf>
    <xf numFmtId="4" fontId="15" fillId="6" borderId="2" xfId="9" applyNumberFormat="1" applyFont="1" applyFill="1" applyProtection="1">
      <alignment horizontal="right" vertical="top" shrinkToFit="1"/>
    </xf>
    <xf numFmtId="4" fontId="9" fillId="0" borderId="4" xfId="9" applyNumberFormat="1" applyFont="1" applyFill="1" applyBorder="1" applyProtection="1">
      <alignment horizontal="right" vertical="top" shrinkToFit="1"/>
    </xf>
    <xf numFmtId="0" fontId="0" fillId="6" borderId="10" xfId="0" applyFill="1" applyBorder="1" applyProtection="1">
      <protection locked="0"/>
    </xf>
    <xf numFmtId="4" fontId="13" fillId="6" borderId="4" xfId="7" applyNumberFormat="1" applyFont="1" applyFill="1" applyBorder="1" applyProtection="1">
      <alignment horizontal="center" vertical="top" shrinkToFit="1"/>
    </xf>
    <xf numFmtId="4" fontId="13" fillId="6" borderId="4" xfId="9" applyNumberFormat="1" applyFont="1" applyFill="1" applyBorder="1" applyProtection="1">
      <alignment horizontal="right" vertical="top" shrinkToFit="1"/>
    </xf>
    <xf numFmtId="0" fontId="0" fillId="6" borderId="0" xfId="0" applyFill="1" applyProtection="1">
      <protection locked="0"/>
    </xf>
    <xf numFmtId="4" fontId="13" fillId="6" borderId="2" xfId="9" applyNumberFormat="1" applyFont="1" applyFill="1" applyProtection="1">
      <alignment horizontal="right" vertical="top" shrinkToFit="1"/>
    </xf>
    <xf numFmtId="0" fontId="9" fillId="6" borderId="13" xfId="6" applyNumberFormat="1" applyFont="1" applyFill="1" applyBorder="1" applyAlignment="1" applyProtection="1">
      <alignment vertical="center" wrapText="1"/>
    </xf>
    <xf numFmtId="0" fontId="9" fillId="6" borderId="25" xfId="6" applyNumberFormat="1" applyFont="1" applyFill="1" applyBorder="1" applyAlignment="1" applyProtection="1">
      <alignment vertical="center" wrapText="1"/>
    </xf>
    <xf numFmtId="4" fontId="13" fillId="6" borderId="5" xfId="9" applyNumberFormat="1" applyFont="1" applyFill="1" applyBorder="1" applyProtection="1">
      <alignment horizontal="right" vertical="top" shrinkToFit="1"/>
    </xf>
    <xf numFmtId="0" fontId="9" fillId="6" borderId="14" xfId="6" applyNumberFormat="1" applyFont="1" applyFill="1" applyBorder="1" applyAlignment="1" applyProtection="1">
      <alignment vertical="center" wrapText="1"/>
    </xf>
    <xf numFmtId="4" fontId="13" fillId="6" borderId="13" xfId="7" applyNumberFormat="1" applyFont="1" applyFill="1" applyBorder="1" applyProtection="1">
      <alignment horizontal="center" vertical="top" shrinkToFit="1"/>
    </xf>
    <xf numFmtId="4" fontId="13" fillId="6" borderId="2" xfId="7" applyNumberFormat="1" applyFont="1" applyFill="1" applyProtection="1">
      <alignment horizontal="center" vertical="top" shrinkToFit="1"/>
    </xf>
    <xf numFmtId="4" fontId="13" fillId="6" borderId="5" xfId="5" applyNumberFormat="1" applyFont="1" applyFill="1" applyBorder="1" applyProtection="1">
      <alignment horizontal="center" vertical="center" wrapText="1"/>
    </xf>
    <xf numFmtId="4" fontId="13" fillId="6" borderId="2" xfId="5" applyNumberFormat="1" applyFont="1" applyFill="1" applyAlignment="1" applyProtection="1">
      <alignment horizontal="right" vertical="center" wrapText="1"/>
    </xf>
    <xf numFmtId="4" fontId="13" fillId="6" borderId="5" xfId="5" applyNumberFormat="1" applyFont="1" applyFill="1" applyBorder="1" applyAlignment="1" applyProtection="1">
      <alignment horizontal="right" vertical="center" wrapText="1"/>
    </xf>
    <xf numFmtId="0" fontId="7" fillId="6" borderId="13" xfId="6" applyNumberFormat="1" applyFont="1" applyFill="1" applyBorder="1" applyAlignment="1" applyProtection="1">
      <alignment vertical="center" wrapText="1"/>
    </xf>
    <xf numFmtId="4" fontId="14" fillId="0" borderId="10" xfId="9" applyNumberFormat="1" applyFont="1" applyFill="1" applyBorder="1" applyProtection="1">
      <alignment horizontal="right" vertical="top" shrinkToFit="1"/>
    </xf>
    <xf numFmtId="4" fontId="14" fillId="0" borderId="30" xfId="9" applyNumberFormat="1" applyFont="1" applyFill="1" applyBorder="1" applyProtection="1">
      <alignment horizontal="right" vertical="top" shrinkToFit="1"/>
    </xf>
    <xf numFmtId="4" fontId="14" fillId="0" borderId="11" xfId="7" applyNumberFormat="1" applyFont="1" applyFill="1" applyBorder="1" applyProtection="1">
      <alignment horizontal="center" vertical="top" shrinkToFit="1"/>
    </xf>
    <xf numFmtId="4" fontId="14" fillId="0" borderId="5" xfId="9" applyNumberFormat="1" applyFont="1" applyFill="1" applyBorder="1" applyProtection="1">
      <alignment horizontal="right" vertical="top" shrinkToFit="1"/>
    </xf>
    <xf numFmtId="0" fontId="9" fillId="6" borderId="14" xfId="5" applyNumberFormat="1" applyFont="1" applyFill="1" applyBorder="1" applyAlignment="1" applyProtection="1">
      <alignment horizontal="left" vertical="center" wrapText="1"/>
    </xf>
    <xf numFmtId="4" fontId="15" fillId="6" borderId="5" xfId="5" applyNumberFormat="1" applyFont="1" applyFill="1" applyBorder="1" applyProtection="1">
      <alignment horizontal="center" vertical="center" wrapText="1"/>
    </xf>
    <xf numFmtId="4" fontId="15" fillId="6" borderId="2" xfId="5" applyNumberFormat="1" applyFont="1" applyFill="1" applyAlignment="1" applyProtection="1">
      <alignment horizontal="right" vertical="center" wrapText="1"/>
    </xf>
    <xf numFmtId="4" fontId="15" fillId="6" borderId="5" xfId="5" applyNumberFormat="1" applyFont="1" applyFill="1" applyBorder="1" applyAlignment="1" applyProtection="1">
      <alignment horizontal="right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</cellXfs>
  <cellStyles count="54">
    <cellStyle name="br" xfId="16"/>
    <cellStyle name="br 2" xfId="43"/>
    <cellStyle name="col" xfId="15"/>
    <cellStyle name="col 2" xfId="42"/>
    <cellStyle name="style0" xfId="17"/>
    <cellStyle name="style0 2" xfId="44"/>
    <cellStyle name="td" xfId="18"/>
    <cellStyle name="td 2" xfId="45"/>
    <cellStyle name="tr" xfId="14"/>
    <cellStyle name="tr 2" xfId="41"/>
    <cellStyle name="xl21" xfId="19"/>
    <cellStyle name="xl21 2" xfId="46"/>
    <cellStyle name="xl22" xfId="5"/>
    <cellStyle name="xl23" xfId="2"/>
    <cellStyle name="xl23 2" xfId="47"/>
    <cellStyle name="xl24" xfId="1"/>
    <cellStyle name="xl24 2" xfId="29"/>
    <cellStyle name="xl25" xfId="10"/>
    <cellStyle name="xl25 2" xfId="34"/>
    <cellStyle name="xl26" xfId="20"/>
    <cellStyle name="xl26 2" xfId="37"/>
    <cellStyle name="xl27" xfId="11"/>
    <cellStyle name="xl27 2" xfId="48"/>
    <cellStyle name="xl28" xfId="12"/>
    <cellStyle name="xl28 2" xfId="38"/>
    <cellStyle name="xl29" xfId="3"/>
    <cellStyle name="xl29 2" xfId="28"/>
    <cellStyle name="xl30" xfId="4"/>
    <cellStyle name="xl30 2" xfId="40"/>
    <cellStyle name="xl31" xfId="13"/>
    <cellStyle name="xl31 2" xfId="49"/>
    <cellStyle name="xl32" xfId="6"/>
    <cellStyle name="xl32 2" xfId="39"/>
    <cellStyle name="xl33" xfId="21"/>
    <cellStyle name="xl33 2" xfId="30"/>
    <cellStyle name="xl34" xfId="7"/>
    <cellStyle name="xl34 2" xfId="31"/>
    <cellStyle name="xl35" xfId="22"/>
    <cellStyle name="xl35 2" xfId="32"/>
    <cellStyle name="xl36" xfId="8"/>
    <cellStyle name="xl36 2" xfId="50"/>
    <cellStyle name="xl37" xfId="23"/>
    <cellStyle name="xl37 2" xfId="33"/>
    <cellStyle name="xl38" xfId="24"/>
    <cellStyle name="xl38 2" xfId="35"/>
    <cellStyle name="xl39" xfId="9"/>
    <cellStyle name="xl39 2" xfId="36"/>
    <cellStyle name="xl61" xfId="25"/>
    <cellStyle name="xl64" xfId="26"/>
    <cellStyle name="Обычный" xfId="0" builtinId="0"/>
    <cellStyle name="Обычный 2" xfId="27"/>
    <cellStyle name="Обычный 3" xfId="51"/>
    <cellStyle name="Обычный 4" xfId="53"/>
    <cellStyle name="Обычный 5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showGridLines="0" tabSelected="1" view="pageBreakPreview" zoomScaleNormal="100" zoomScaleSheetLayoutView="100" workbookViewId="0">
      <pane ySplit="13" topLeftCell="A14" activePane="bottomLeft" state="frozen"/>
      <selection pane="bottomLeft" activeCell="B10" sqref="B10"/>
    </sheetView>
  </sheetViews>
  <sheetFormatPr defaultColWidth="9.140625" defaultRowHeight="15" outlineLevelRow="7" x14ac:dyDescent="0.25"/>
  <cols>
    <col min="1" max="1" width="5.5703125" style="1" customWidth="1"/>
    <col min="2" max="2" width="88.7109375" style="2" customWidth="1"/>
    <col min="3" max="3" width="15.28515625" style="1" customWidth="1"/>
    <col min="4" max="4" width="13.7109375" style="1" customWidth="1"/>
    <col min="5" max="5" width="15" style="1" customWidth="1"/>
    <col min="6" max="6" width="14.7109375" style="1" customWidth="1"/>
    <col min="7" max="7" width="8" style="1" customWidth="1"/>
    <col min="8" max="8" width="13.42578125" style="1" customWidth="1"/>
    <col min="9" max="9" width="7.85546875" style="1" customWidth="1"/>
    <col min="10" max="10" width="12.85546875" style="1" customWidth="1"/>
    <col min="11" max="11" width="8.28515625" style="1" customWidth="1"/>
    <col min="12" max="16384" width="9.140625" style="1"/>
  </cols>
  <sheetData>
    <row r="1" spans="1:11" ht="0.6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149999999999999" customHeight="1" x14ac:dyDescent="0.25">
      <c r="B2" s="3"/>
      <c r="C2" s="3"/>
      <c r="D2" s="3"/>
      <c r="E2" s="3"/>
      <c r="F2" s="3"/>
      <c r="G2" s="3"/>
      <c r="H2" s="133" t="s">
        <v>147</v>
      </c>
      <c r="I2" s="133"/>
      <c r="J2" s="133"/>
      <c r="K2" s="133"/>
    </row>
    <row r="3" spans="1:11" ht="16.149999999999999" customHeight="1" x14ac:dyDescent="0.25">
      <c r="B3" s="3"/>
      <c r="C3" s="3"/>
      <c r="D3" s="3"/>
      <c r="E3" s="3"/>
      <c r="F3" s="3"/>
      <c r="G3" s="3"/>
      <c r="H3" s="133" t="s">
        <v>148</v>
      </c>
      <c r="I3" s="133"/>
      <c r="J3" s="133"/>
      <c r="K3" s="133"/>
    </row>
    <row r="4" spans="1:11" ht="16.149999999999999" customHeight="1" x14ac:dyDescent="0.25">
      <c r="B4" s="3"/>
      <c r="C4" s="3"/>
      <c r="D4" s="3"/>
      <c r="E4" s="3"/>
      <c r="F4" s="3"/>
      <c r="G4" s="3"/>
      <c r="H4" s="133" t="s">
        <v>149</v>
      </c>
      <c r="I4" s="133"/>
      <c r="J4" s="133"/>
      <c r="K4" s="133"/>
    </row>
    <row r="5" spans="1:11" ht="16.149999999999999" customHeight="1" x14ac:dyDescent="0.25">
      <c r="B5" s="3"/>
      <c r="C5" s="3"/>
      <c r="D5" s="3"/>
      <c r="E5" s="3"/>
      <c r="F5" s="3"/>
      <c r="G5" s="3"/>
      <c r="H5" s="133" t="s">
        <v>150</v>
      </c>
      <c r="I5" s="133"/>
      <c r="J5" s="133"/>
      <c r="K5" s="133"/>
    </row>
    <row r="6" spans="1:11" ht="16.149999999999999" customHeight="1" x14ac:dyDescent="0.25">
      <c r="B6" s="3"/>
      <c r="C6" s="3"/>
      <c r="D6" s="3"/>
      <c r="E6" s="3"/>
      <c r="F6" s="3"/>
      <c r="G6" s="3"/>
      <c r="H6" s="132"/>
      <c r="I6" s="132"/>
      <c r="J6" s="132"/>
      <c r="K6" s="132"/>
    </row>
    <row r="7" spans="1:11" ht="5.25" customHeight="1" x14ac:dyDescent="0.25">
      <c r="B7" s="3"/>
      <c r="C7" s="3"/>
      <c r="D7" s="3"/>
      <c r="E7" s="3"/>
      <c r="F7" s="3"/>
      <c r="G7" s="3"/>
      <c r="H7" s="132"/>
      <c r="I7" s="132"/>
      <c r="J7" s="132"/>
      <c r="K7" s="132"/>
    </row>
    <row r="8" spans="1:11" ht="12.6" hidden="1" customHeight="1" x14ac:dyDescent="0.25">
      <c r="B8" s="3"/>
      <c r="C8" s="3"/>
      <c r="D8" s="3"/>
      <c r="E8" s="3"/>
      <c r="F8" s="3"/>
      <c r="G8" s="3"/>
      <c r="H8" s="4"/>
      <c r="I8" s="4"/>
      <c r="J8" s="5"/>
      <c r="K8" s="3"/>
    </row>
    <row r="9" spans="1:11" ht="17.45" customHeight="1" x14ac:dyDescent="0.25">
      <c r="B9" s="118" t="s">
        <v>106</v>
      </c>
      <c r="C9" s="118"/>
      <c r="D9" s="118"/>
      <c r="E9" s="118"/>
      <c r="F9" s="118"/>
      <c r="G9" s="118"/>
      <c r="H9" s="118"/>
      <c r="I9" s="118"/>
      <c r="J9" s="118"/>
      <c r="K9" s="118"/>
    </row>
    <row r="10" spans="1:11" ht="10.9" customHeight="1" x14ac:dyDescent="0.25">
      <c r="B10" s="8"/>
      <c r="C10" s="8"/>
      <c r="D10" s="8"/>
      <c r="E10" s="8"/>
      <c r="F10" s="8"/>
      <c r="G10" s="8"/>
      <c r="H10" s="8"/>
      <c r="I10" s="8"/>
      <c r="J10" s="9"/>
      <c r="K10" s="9" t="s">
        <v>7</v>
      </c>
    </row>
    <row r="11" spans="1:11" ht="15.75" customHeight="1" x14ac:dyDescent="0.25">
      <c r="A11" s="39"/>
      <c r="B11" s="34"/>
      <c r="C11" s="119" t="s">
        <v>4</v>
      </c>
      <c r="D11" s="120"/>
      <c r="E11" s="121"/>
      <c r="F11" s="119" t="s">
        <v>6</v>
      </c>
      <c r="G11" s="120"/>
      <c r="H11" s="120"/>
      <c r="I11" s="120"/>
      <c r="J11" s="120"/>
      <c r="K11" s="121"/>
    </row>
    <row r="12" spans="1:11" ht="16.5" customHeight="1" x14ac:dyDescent="0.25">
      <c r="A12" s="40"/>
      <c r="B12" s="130" t="s">
        <v>0</v>
      </c>
      <c r="C12" s="128" t="s">
        <v>3</v>
      </c>
      <c r="D12" s="125" t="s">
        <v>5</v>
      </c>
      <c r="E12" s="126"/>
      <c r="F12" s="122" t="s">
        <v>105</v>
      </c>
      <c r="G12" s="123" t="s">
        <v>54</v>
      </c>
      <c r="H12" s="125" t="s">
        <v>5</v>
      </c>
      <c r="I12" s="126"/>
      <c r="J12" s="126"/>
      <c r="K12" s="127"/>
    </row>
    <row r="13" spans="1:11" ht="48" customHeight="1" x14ac:dyDescent="0.25">
      <c r="A13" s="43" t="s">
        <v>102</v>
      </c>
      <c r="B13" s="131"/>
      <c r="C13" s="129"/>
      <c r="D13" s="6" t="s">
        <v>85</v>
      </c>
      <c r="E13" s="22" t="s">
        <v>86</v>
      </c>
      <c r="F13" s="122"/>
      <c r="G13" s="124"/>
      <c r="H13" s="6" t="s">
        <v>87</v>
      </c>
      <c r="I13" s="6" t="s">
        <v>54</v>
      </c>
      <c r="J13" s="6" t="s">
        <v>86</v>
      </c>
      <c r="K13" s="6" t="s">
        <v>54</v>
      </c>
    </row>
    <row r="14" spans="1:11" ht="16.149999999999999" customHeight="1" x14ac:dyDescent="0.25">
      <c r="A14" s="40"/>
      <c r="B14" s="14">
        <v>1</v>
      </c>
      <c r="C14" s="6">
        <v>2</v>
      </c>
      <c r="D14" s="7">
        <v>3</v>
      </c>
      <c r="E14" s="7">
        <v>4</v>
      </c>
      <c r="F14" s="6">
        <v>5</v>
      </c>
      <c r="G14" s="7">
        <v>6</v>
      </c>
      <c r="H14" s="7">
        <v>7</v>
      </c>
      <c r="I14" s="7">
        <v>8</v>
      </c>
      <c r="J14" s="7">
        <v>9</v>
      </c>
      <c r="K14" s="6">
        <v>10</v>
      </c>
    </row>
    <row r="15" spans="1:11" s="98" customFormat="1" ht="30" customHeight="1" x14ac:dyDescent="0.25">
      <c r="A15" s="95">
        <v>1</v>
      </c>
      <c r="B15" s="114" t="s">
        <v>77</v>
      </c>
      <c r="C15" s="106">
        <f t="shared" ref="C15:C20" si="0">D15+E15</f>
        <v>120000</v>
      </c>
      <c r="D15" s="107">
        <f>D16</f>
        <v>120000</v>
      </c>
      <c r="E15" s="107">
        <f>E16</f>
        <v>0</v>
      </c>
      <c r="F15" s="108">
        <f t="shared" ref="F15:F20" si="1">H15+J15</f>
        <v>0</v>
      </c>
      <c r="G15" s="107">
        <f>F15/C15*100</f>
        <v>0</v>
      </c>
      <c r="H15" s="107">
        <v>0</v>
      </c>
      <c r="I15" s="107">
        <f>H15/D15*100</f>
        <v>0</v>
      </c>
      <c r="J15" s="107">
        <f>J16</f>
        <v>0</v>
      </c>
      <c r="K15" s="108">
        <v>0</v>
      </c>
    </row>
    <row r="16" spans="1:11" ht="27.75" customHeight="1" x14ac:dyDescent="0.25">
      <c r="A16" s="40"/>
      <c r="B16" s="32" t="s">
        <v>78</v>
      </c>
      <c r="C16" s="44">
        <f t="shared" si="0"/>
        <v>120000</v>
      </c>
      <c r="D16" s="45">
        <f>D17</f>
        <v>120000</v>
      </c>
      <c r="E16" s="45">
        <f>E17</f>
        <v>0</v>
      </c>
      <c r="F16" s="46">
        <f t="shared" si="1"/>
        <v>0</v>
      </c>
      <c r="G16" s="45">
        <f t="shared" ref="G16:G20" si="2">F16/C16*100</f>
        <v>0</v>
      </c>
      <c r="H16" s="45">
        <f>H17</f>
        <v>0</v>
      </c>
      <c r="I16" s="45">
        <f>H16/D16*100</f>
        <v>0</v>
      </c>
      <c r="J16" s="45">
        <f>J17</f>
        <v>0</v>
      </c>
      <c r="K16" s="46">
        <v>0</v>
      </c>
    </row>
    <row r="17" spans="1:11" ht="27.75" customHeight="1" x14ac:dyDescent="0.25">
      <c r="A17" s="41"/>
      <c r="B17" s="33" t="s">
        <v>79</v>
      </c>
      <c r="C17" s="47">
        <f t="shared" si="0"/>
        <v>120000</v>
      </c>
      <c r="D17" s="48">
        <v>120000</v>
      </c>
      <c r="E17" s="48">
        <v>0</v>
      </c>
      <c r="F17" s="49">
        <f t="shared" si="1"/>
        <v>0</v>
      </c>
      <c r="G17" s="48">
        <f t="shared" si="2"/>
        <v>0</v>
      </c>
      <c r="H17" s="48">
        <v>0</v>
      </c>
      <c r="I17" s="48">
        <f>H17/D17*100</f>
        <v>0</v>
      </c>
      <c r="J17" s="48">
        <v>0</v>
      </c>
      <c r="K17" s="49">
        <v>0</v>
      </c>
    </row>
    <row r="18" spans="1:11" ht="27.75" customHeight="1" x14ac:dyDescent="0.25">
      <c r="A18" s="40">
        <v>2</v>
      </c>
      <c r="B18" s="114" t="s">
        <v>107</v>
      </c>
      <c r="C18" s="115">
        <f t="shared" si="0"/>
        <v>462626.26</v>
      </c>
      <c r="D18" s="116">
        <f>D19</f>
        <v>12626.26</v>
      </c>
      <c r="E18" s="116">
        <f>E19</f>
        <v>450000</v>
      </c>
      <c r="F18" s="117">
        <f t="shared" si="1"/>
        <v>0</v>
      </c>
      <c r="G18" s="116">
        <f t="shared" si="2"/>
        <v>0</v>
      </c>
      <c r="H18" s="116">
        <f>H19</f>
        <v>0</v>
      </c>
      <c r="I18" s="116">
        <f t="shared" ref="I18:I20" si="3">H18/D18*100</f>
        <v>0</v>
      </c>
      <c r="J18" s="116">
        <f>J19</f>
        <v>0</v>
      </c>
      <c r="K18" s="117">
        <v>0</v>
      </c>
    </row>
    <row r="19" spans="1:11" ht="27.75" customHeight="1" x14ac:dyDescent="0.25">
      <c r="A19" s="40"/>
      <c r="B19" s="32" t="s">
        <v>143</v>
      </c>
      <c r="C19" s="47">
        <f t="shared" si="0"/>
        <v>462626.26</v>
      </c>
      <c r="D19" s="48">
        <f>D20</f>
        <v>12626.26</v>
      </c>
      <c r="E19" s="48">
        <f>E20</f>
        <v>450000</v>
      </c>
      <c r="F19" s="49">
        <f t="shared" si="1"/>
        <v>0</v>
      </c>
      <c r="G19" s="48">
        <f t="shared" si="2"/>
        <v>0</v>
      </c>
      <c r="H19" s="48">
        <f>H20</f>
        <v>0</v>
      </c>
      <c r="I19" s="48">
        <f t="shared" si="3"/>
        <v>0</v>
      </c>
      <c r="J19" s="48">
        <f>J20</f>
        <v>0</v>
      </c>
      <c r="K19" s="49">
        <v>0</v>
      </c>
    </row>
    <row r="20" spans="1:11" ht="42.75" customHeight="1" x14ac:dyDescent="0.25">
      <c r="A20" s="40"/>
      <c r="B20" s="33" t="s">
        <v>108</v>
      </c>
      <c r="C20" s="47">
        <f t="shared" si="0"/>
        <v>462626.26</v>
      </c>
      <c r="D20" s="48">
        <v>12626.26</v>
      </c>
      <c r="E20" s="48">
        <v>450000</v>
      </c>
      <c r="F20" s="49">
        <f t="shared" si="1"/>
        <v>0</v>
      </c>
      <c r="G20" s="48">
        <f t="shared" si="2"/>
        <v>0</v>
      </c>
      <c r="H20" s="48">
        <v>0</v>
      </c>
      <c r="I20" s="48">
        <f t="shared" si="3"/>
        <v>0</v>
      </c>
      <c r="J20" s="48">
        <v>0</v>
      </c>
      <c r="K20" s="49">
        <v>0</v>
      </c>
    </row>
    <row r="21" spans="1:11" s="98" customFormat="1" ht="29.25" customHeight="1" x14ac:dyDescent="0.25">
      <c r="A21" s="95">
        <v>3</v>
      </c>
      <c r="B21" s="100" t="s">
        <v>109</v>
      </c>
      <c r="C21" s="105">
        <f t="shared" ref="C21:C61" si="4">D21+E21</f>
        <v>515966601.75999999</v>
      </c>
      <c r="D21" s="99">
        <f>D22+D26+D34+D36+D40+D43+D45+D47</f>
        <v>180698596.28</v>
      </c>
      <c r="E21" s="99">
        <f>E22+E26+E34+E36+E40+E43+E45+E47</f>
        <v>335268005.48000002</v>
      </c>
      <c r="F21" s="99">
        <f>F22+F26+F34+F36+F40+F43+F45+F47</f>
        <v>107195460.89</v>
      </c>
      <c r="G21" s="99">
        <f>F21/C21*100</f>
        <v>20.775658836123966</v>
      </c>
      <c r="H21" s="99">
        <f>H22+H26+H34+H36+H40+H43+H47+H45</f>
        <v>50356109.489999995</v>
      </c>
      <c r="I21" s="99">
        <f>H21/D21*100</f>
        <v>27.867460249647486</v>
      </c>
      <c r="J21" s="99">
        <f>J22+J26+J34+J36+J40+J43+J47+J45</f>
        <v>56839351.400000006</v>
      </c>
      <c r="K21" s="99">
        <f>J21/E21*100</f>
        <v>16.95340756378577</v>
      </c>
    </row>
    <row r="22" spans="1:11" ht="26.25" customHeight="1" outlineLevel="1" x14ac:dyDescent="0.25">
      <c r="A22" s="40"/>
      <c r="B22" s="15" t="s">
        <v>8</v>
      </c>
      <c r="C22" s="50">
        <f t="shared" si="4"/>
        <v>135798100</v>
      </c>
      <c r="D22" s="51">
        <f>D23+D24+D25</f>
        <v>55102940</v>
      </c>
      <c r="E22" s="51">
        <f>E23+E24+E25</f>
        <v>80695160</v>
      </c>
      <c r="F22" s="51">
        <f t="shared" ref="F22:J22" si="5">F23+F24+F25</f>
        <v>28547814.140000001</v>
      </c>
      <c r="G22" s="51">
        <f t="shared" ref="G22:G67" si="6">F22/C22*100</f>
        <v>21.02224857343365</v>
      </c>
      <c r="H22" s="51">
        <f t="shared" si="5"/>
        <v>14755701.789999999</v>
      </c>
      <c r="I22" s="51">
        <f t="shared" ref="I22:I67" si="7">H22/D22*100</f>
        <v>26.778429227188237</v>
      </c>
      <c r="J22" s="51">
        <f t="shared" si="5"/>
        <v>13792112.35</v>
      </c>
      <c r="K22" s="51">
        <f t="shared" ref="K22:K68" si="8">J22/E22*100</f>
        <v>17.091622781341531</v>
      </c>
    </row>
    <row r="23" spans="1:11" ht="27.75" customHeight="1" outlineLevel="2" x14ac:dyDescent="0.25">
      <c r="A23" s="40"/>
      <c r="B23" s="16" t="s">
        <v>13</v>
      </c>
      <c r="C23" s="52">
        <f t="shared" si="4"/>
        <v>8622520</v>
      </c>
      <c r="D23" s="53">
        <v>8622520</v>
      </c>
      <c r="E23" s="53">
        <v>0</v>
      </c>
      <c r="F23" s="53">
        <f>H23+J23</f>
        <v>1451484.63</v>
      </c>
      <c r="G23" s="53">
        <f t="shared" si="6"/>
        <v>16.833647587944125</v>
      </c>
      <c r="H23" s="53">
        <v>1451484.63</v>
      </c>
      <c r="I23" s="53">
        <f t="shared" si="7"/>
        <v>16.833647587944125</v>
      </c>
      <c r="J23" s="53">
        <v>0</v>
      </c>
      <c r="K23" s="53">
        <v>0</v>
      </c>
    </row>
    <row r="24" spans="1:11" ht="27.75" customHeight="1" outlineLevel="3" x14ac:dyDescent="0.25">
      <c r="A24" s="40"/>
      <c r="B24" s="16" t="s">
        <v>9</v>
      </c>
      <c r="C24" s="52">
        <f t="shared" si="4"/>
        <v>46480420</v>
      </c>
      <c r="D24" s="53">
        <v>46480420</v>
      </c>
      <c r="E24" s="53">
        <v>0</v>
      </c>
      <c r="F24" s="53">
        <f t="shared" ref="F24:F72" si="9">H24+J24</f>
        <v>13304217.16</v>
      </c>
      <c r="G24" s="53">
        <f t="shared" si="6"/>
        <v>28.623272250982239</v>
      </c>
      <c r="H24" s="53">
        <v>13304217.16</v>
      </c>
      <c r="I24" s="53">
        <f t="shared" si="7"/>
        <v>28.623272250982239</v>
      </c>
      <c r="J24" s="53">
        <v>0</v>
      </c>
      <c r="K24" s="53">
        <v>0</v>
      </c>
    </row>
    <row r="25" spans="1:11" ht="41.45" customHeight="1" outlineLevel="4" x14ac:dyDescent="0.25">
      <c r="A25" s="40"/>
      <c r="B25" s="16" t="s">
        <v>10</v>
      </c>
      <c r="C25" s="52">
        <f t="shared" si="4"/>
        <v>80695160</v>
      </c>
      <c r="D25" s="53">
        <v>0</v>
      </c>
      <c r="E25" s="53">
        <v>80695160</v>
      </c>
      <c r="F25" s="53">
        <f t="shared" si="9"/>
        <v>13792112.35</v>
      </c>
      <c r="G25" s="53">
        <f t="shared" si="6"/>
        <v>17.091622781341531</v>
      </c>
      <c r="H25" s="53">
        <v>0</v>
      </c>
      <c r="I25" s="53">
        <v>0</v>
      </c>
      <c r="J25" s="53">
        <v>13792112.35</v>
      </c>
      <c r="K25" s="53">
        <f t="shared" si="8"/>
        <v>17.091622781341531</v>
      </c>
    </row>
    <row r="26" spans="1:11" ht="30" customHeight="1" outlineLevel="5" x14ac:dyDescent="0.25">
      <c r="A26" s="40"/>
      <c r="B26" s="15" t="s">
        <v>11</v>
      </c>
      <c r="C26" s="50">
        <f t="shared" si="4"/>
        <v>261853913</v>
      </c>
      <c r="D26" s="51">
        <f>D27+D28+D30+D31+D32+D33+D29</f>
        <v>62348210</v>
      </c>
      <c r="E26" s="51">
        <f>E27+E28+E30+E31+E32+E33+E29</f>
        <v>199505703</v>
      </c>
      <c r="F26" s="51">
        <f t="shared" si="9"/>
        <v>53027322.5</v>
      </c>
      <c r="G26" s="51">
        <f t="shared" si="6"/>
        <v>20.25072754975405</v>
      </c>
      <c r="H26" s="51">
        <f>H27+H28+H30+H31+H32+H33+H29</f>
        <v>19219255.829999998</v>
      </c>
      <c r="I26" s="51">
        <f t="shared" si="7"/>
        <v>30.825673792399172</v>
      </c>
      <c r="J26" s="51">
        <f>J27+J28+J30+J31+J32+J33+J29</f>
        <v>33808066.670000002</v>
      </c>
      <c r="K26" s="51">
        <f t="shared" si="8"/>
        <v>16.945914909510133</v>
      </c>
    </row>
    <row r="27" spans="1:11" ht="25.5" outlineLevel="6" x14ac:dyDescent="0.25">
      <c r="A27" s="40"/>
      <c r="B27" s="16" t="s">
        <v>12</v>
      </c>
      <c r="C27" s="52">
        <f t="shared" si="4"/>
        <v>249000</v>
      </c>
      <c r="D27" s="53">
        <v>249000</v>
      </c>
      <c r="E27" s="53">
        <v>0</v>
      </c>
      <c r="F27" s="53">
        <f t="shared" si="9"/>
        <v>0</v>
      </c>
      <c r="G27" s="53">
        <f t="shared" si="6"/>
        <v>0</v>
      </c>
      <c r="H27" s="53">
        <v>0</v>
      </c>
      <c r="I27" s="53">
        <f t="shared" si="7"/>
        <v>0</v>
      </c>
      <c r="J27" s="53">
        <v>0</v>
      </c>
      <c r="K27" s="53">
        <v>0</v>
      </c>
    </row>
    <row r="28" spans="1:11" ht="25.5" outlineLevel="7" x14ac:dyDescent="0.25">
      <c r="A28" s="40"/>
      <c r="B28" s="16" t="s">
        <v>14</v>
      </c>
      <c r="C28" s="52">
        <f t="shared" si="4"/>
        <v>61979210</v>
      </c>
      <c r="D28" s="53">
        <v>61979210</v>
      </c>
      <c r="E28" s="53">
        <v>0</v>
      </c>
      <c r="F28" s="53">
        <f t="shared" si="9"/>
        <v>19140329.829999998</v>
      </c>
      <c r="G28" s="53">
        <f t="shared" si="6"/>
        <v>30.881855109156763</v>
      </c>
      <c r="H28" s="53">
        <v>19140329.829999998</v>
      </c>
      <c r="I28" s="53">
        <f t="shared" si="7"/>
        <v>30.881855109156763</v>
      </c>
      <c r="J28" s="53">
        <v>0</v>
      </c>
      <c r="K28" s="53">
        <v>0</v>
      </c>
    </row>
    <row r="29" spans="1:11" ht="52.5" customHeight="1" outlineLevel="7" x14ac:dyDescent="0.25">
      <c r="A29" s="40"/>
      <c r="B29" s="16" t="s">
        <v>56</v>
      </c>
      <c r="C29" s="52">
        <f t="shared" si="4"/>
        <v>120000</v>
      </c>
      <c r="D29" s="53">
        <v>120000</v>
      </c>
      <c r="E29" s="53">
        <v>0</v>
      </c>
      <c r="F29" s="53">
        <f t="shared" si="9"/>
        <v>78926</v>
      </c>
      <c r="G29" s="53">
        <f t="shared" si="6"/>
        <v>65.771666666666661</v>
      </c>
      <c r="H29" s="53">
        <v>78926</v>
      </c>
      <c r="I29" s="53">
        <f t="shared" si="7"/>
        <v>65.771666666666661</v>
      </c>
      <c r="J29" s="53">
        <v>0</v>
      </c>
      <c r="K29" s="53">
        <v>0</v>
      </c>
    </row>
    <row r="30" spans="1:11" ht="42" customHeight="1" outlineLevel="2" x14ac:dyDescent="0.25">
      <c r="A30" s="40"/>
      <c r="B30" s="16" t="s">
        <v>15</v>
      </c>
      <c r="C30" s="52">
        <f t="shared" si="4"/>
        <v>19234800</v>
      </c>
      <c r="D30" s="53">
        <v>0</v>
      </c>
      <c r="E30" s="53">
        <v>19234800</v>
      </c>
      <c r="F30" s="53">
        <f t="shared" si="9"/>
        <v>2238619.71</v>
      </c>
      <c r="G30" s="53">
        <f t="shared" si="6"/>
        <v>11.638383086904984</v>
      </c>
      <c r="H30" s="53">
        <v>0</v>
      </c>
      <c r="I30" s="53">
        <v>0</v>
      </c>
      <c r="J30" s="53">
        <v>2238619.71</v>
      </c>
      <c r="K30" s="53">
        <f t="shared" si="8"/>
        <v>11.638383086904984</v>
      </c>
    </row>
    <row r="31" spans="1:11" ht="42.75" customHeight="1" outlineLevel="3" x14ac:dyDescent="0.25">
      <c r="A31" s="40"/>
      <c r="B31" s="16" t="s">
        <v>16</v>
      </c>
      <c r="C31" s="52">
        <f t="shared" si="4"/>
        <v>166259503</v>
      </c>
      <c r="D31" s="53">
        <v>0</v>
      </c>
      <c r="E31" s="53">
        <v>166259503</v>
      </c>
      <c r="F31" s="53">
        <f t="shared" si="9"/>
        <v>29138125.420000002</v>
      </c>
      <c r="G31" s="53">
        <f t="shared" si="6"/>
        <v>17.525690197690537</v>
      </c>
      <c r="H31" s="53">
        <v>0</v>
      </c>
      <c r="I31" s="53">
        <v>0</v>
      </c>
      <c r="J31" s="53">
        <v>29138125.420000002</v>
      </c>
      <c r="K31" s="53">
        <f t="shared" si="8"/>
        <v>17.525690197690537</v>
      </c>
    </row>
    <row r="32" spans="1:11" ht="40.9" customHeight="1" outlineLevel="4" x14ac:dyDescent="0.25">
      <c r="A32" s="40"/>
      <c r="B32" s="16" t="s">
        <v>17</v>
      </c>
      <c r="C32" s="52">
        <f t="shared" si="4"/>
        <v>3824150</v>
      </c>
      <c r="D32" s="53">
        <v>0</v>
      </c>
      <c r="E32" s="53">
        <v>3824150</v>
      </c>
      <c r="F32" s="53">
        <f t="shared" si="9"/>
        <v>755646.54</v>
      </c>
      <c r="G32" s="53">
        <f t="shared" si="6"/>
        <v>19.759856177189704</v>
      </c>
      <c r="H32" s="53">
        <v>0</v>
      </c>
      <c r="I32" s="53">
        <v>0</v>
      </c>
      <c r="J32" s="53">
        <v>755646.54</v>
      </c>
      <c r="K32" s="53">
        <f t="shared" si="8"/>
        <v>19.759856177189704</v>
      </c>
    </row>
    <row r="33" spans="1:11" ht="38.25" customHeight="1" outlineLevel="4" x14ac:dyDescent="0.25">
      <c r="A33" s="40"/>
      <c r="B33" s="109" t="s">
        <v>18</v>
      </c>
      <c r="C33" s="52">
        <f t="shared" si="4"/>
        <v>10187250</v>
      </c>
      <c r="D33" s="53">
        <v>0</v>
      </c>
      <c r="E33" s="53">
        <v>10187250</v>
      </c>
      <c r="F33" s="53">
        <f t="shared" si="9"/>
        <v>1675675</v>
      </c>
      <c r="G33" s="53">
        <f>F33/C33*100</f>
        <v>16.448747208520452</v>
      </c>
      <c r="H33" s="53">
        <v>0</v>
      </c>
      <c r="I33" s="53">
        <v>0</v>
      </c>
      <c r="J33" s="53">
        <v>1675675</v>
      </c>
      <c r="K33" s="53">
        <f t="shared" si="8"/>
        <v>16.448747208520452</v>
      </c>
    </row>
    <row r="34" spans="1:11" ht="27" customHeight="1" outlineLevel="4" x14ac:dyDescent="0.25">
      <c r="A34" s="40"/>
      <c r="B34" s="15" t="s">
        <v>19</v>
      </c>
      <c r="C34" s="50">
        <f t="shared" si="4"/>
        <v>180000</v>
      </c>
      <c r="D34" s="51">
        <f>D35</f>
        <v>180000</v>
      </c>
      <c r="E34" s="51">
        <f t="shared" ref="E34:J34" si="10">E35</f>
        <v>0</v>
      </c>
      <c r="F34" s="51">
        <f t="shared" si="9"/>
        <v>27353.5</v>
      </c>
      <c r="G34" s="51">
        <f t="shared" si="6"/>
        <v>15.19638888888889</v>
      </c>
      <c r="H34" s="51">
        <f t="shared" si="10"/>
        <v>27353.5</v>
      </c>
      <c r="I34" s="51">
        <f t="shared" si="7"/>
        <v>15.19638888888889</v>
      </c>
      <c r="J34" s="51">
        <f t="shared" si="10"/>
        <v>0</v>
      </c>
      <c r="K34" s="53">
        <v>0</v>
      </c>
    </row>
    <row r="35" spans="1:11" ht="27.75" customHeight="1" outlineLevel="4" x14ac:dyDescent="0.25">
      <c r="A35" s="40"/>
      <c r="B35" s="109" t="s">
        <v>20</v>
      </c>
      <c r="C35" s="52">
        <f t="shared" si="4"/>
        <v>180000</v>
      </c>
      <c r="D35" s="53">
        <v>180000</v>
      </c>
      <c r="E35" s="53">
        <v>0</v>
      </c>
      <c r="F35" s="53">
        <f t="shared" si="9"/>
        <v>27353.5</v>
      </c>
      <c r="G35" s="53">
        <f t="shared" si="6"/>
        <v>15.19638888888889</v>
      </c>
      <c r="H35" s="53">
        <v>27353.5</v>
      </c>
      <c r="I35" s="53">
        <f t="shared" si="7"/>
        <v>15.19638888888889</v>
      </c>
      <c r="J35" s="53">
        <v>0</v>
      </c>
      <c r="K35" s="53">
        <v>0</v>
      </c>
    </row>
    <row r="36" spans="1:11" ht="27.75" customHeight="1" outlineLevel="4" x14ac:dyDescent="0.25">
      <c r="A36" s="40"/>
      <c r="B36" s="15" t="s">
        <v>21</v>
      </c>
      <c r="C36" s="50">
        <f t="shared" si="4"/>
        <v>52781256.280000001</v>
      </c>
      <c r="D36" s="51">
        <f>D37+D39+D38</f>
        <v>251256.28</v>
      </c>
      <c r="E36" s="51">
        <f>E37+E39+E38</f>
        <v>52530000</v>
      </c>
      <c r="F36" s="51">
        <f t="shared" si="9"/>
        <v>9163648.2199999988</v>
      </c>
      <c r="G36" s="51">
        <f t="shared" si="6"/>
        <v>17.361557616945753</v>
      </c>
      <c r="H36" s="51">
        <f>H37+H39+H38</f>
        <v>45353.04</v>
      </c>
      <c r="I36" s="51">
        <f t="shared" si="7"/>
        <v>18.050510021082857</v>
      </c>
      <c r="J36" s="51">
        <f>J37+J39+J38</f>
        <v>9118295.1799999997</v>
      </c>
      <c r="K36" s="51">
        <f t="shared" si="8"/>
        <v>17.358262288216256</v>
      </c>
    </row>
    <row r="37" spans="1:11" ht="42" customHeight="1" outlineLevel="4" x14ac:dyDescent="0.25">
      <c r="A37" s="40"/>
      <c r="B37" s="16" t="s">
        <v>57</v>
      </c>
      <c r="C37" s="52">
        <f t="shared" si="4"/>
        <v>50000000</v>
      </c>
      <c r="D37" s="53">
        <v>0</v>
      </c>
      <c r="E37" s="54">
        <v>50000000</v>
      </c>
      <c r="F37" s="53">
        <f t="shared" si="9"/>
        <v>8873295.1799999997</v>
      </c>
      <c r="G37" s="53">
        <f t="shared" si="6"/>
        <v>17.746590359999999</v>
      </c>
      <c r="H37" s="53">
        <v>0</v>
      </c>
      <c r="I37" s="53">
        <v>0</v>
      </c>
      <c r="J37" s="53">
        <v>8873295.1799999997</v>
      </c>
      <c r="K37" s="53">
        <f t="shared" si="8"/>
        <v>17.746590359999999</v>
      </c>
    </row>
    <row r="38" spans="1:11" ht="30.75" customHeight="1" outlineLevel="4" x14ac:dyDescent="0.25">
      <c r="A38" s="40"/>
      <c r="B38" s="16" t="s">
        <v>58</v>
      </c>
      <c r="C38" s="52">
        <f t="shared" si="4"/>
        <v>251256.28</v>
      </c>
      <c r="D38" s="53">
        <v>251256.28</v>
      </c>
      <c r="E38" s="55">
        <v>0</v>
      </c>
      <c r="F38" s="53">
        <f t="shared" si="9"/>
        <v>45353.04</v>
      </c>
      <c r="G38" s="53">
        <f t="shared" si="6"/>
        <v>18.050510021082857</v>
      </c>
      <c r="H38" s="53">
        <v>45353.04</v>
      </c>
      <c r="I38" s="53">
        <f t="shared" si="7"/>
        <v>18.050510021082857</v>
      </c>
      <c r="J38" s="53">
        <v>0</v>
      </c>
      <c r="K38" s="53">
        <v>0</v>
      </c>
    </row>
    <row r="39" spans="1:11" ht="39" customHeight="1" outlineLevel="4" x14ac:dyDescent="0.25">
      <c r="A39" s="40"/>
      <c r="B39" s="16" t="s">
        <v>80</v>
      </c>
      <c r="C39" s="52">
        <f t="shared" si="4"/>
        <v>2530000</v>
      </c>
      <c r="D39" s="53">
        <v>0</v>
      </c>
      <c r="E39" s="56">
        <v>2530000</v>
      </c>
      <c r="F39" s="53">
        <f t="shared" si="9"/>
        <v>245000</v>
      </c>
      <c r="G39" s="53">
        <f t="shared" si="6"/>
        <v>9.6837944664031621</v>
      </c>
      <c r="H39" s="53">
        <v>0</v>
      </c>
      <c r="I39" s="53">
        <v>0</v>
      </c>
      <c r="J39" s="53">
        <v>245000</v>
      </c>
      <c r="K39" s="53">
        <f t="shared" si="8"/>
        <v>9.6837944664031621</v>
      </c>
    </row>
    <row r="40" spans="1:11" ht="27.75" customHeight="1" outlineLevel="5" x14ac:dyDescent="0.25">
      <c r="A40" s="40"/>
      <c r="B40" s="15" t="s">
        <v>22</v>
      </c>
      <c r="C40" s="50">
        <f t="shared" si="4"/>
        <v>39830340</v>
      </c>
      <c r="D40" s="51">
        <f>D41+D42</f>
        <v>39830340</v>
      </c>
      <c r="E40" s="57">
        <f>E41+E42</f>
        <v>0</v>
      </c>
      <c r="F40" s="51">
        <f t="shared" si="9"/>
        <v>10509458.66</v>
      </c>
      <c r="G40" s="51">
        <f t="shared" si="6"/>
        <v>26.385561007011237</v>
      </c>
      <c r="H40" s="51">
        <f>H41+H42</f>
        <v>10509458.66</v>
      </c>
      <c r="I40" s="51">
        <f t="shared" si="7"/>
        <v>26.385561007011237</v>
      </c>
      <c r="J40" s="51">
        <f>J41+J42</f>
        <v>0</v>
      </c>
      <c r="K40" s="51">
        <v>0</v>
      </c>
    </row>
    <row r="41" spans="1:11" ht="25.5" outlineLevel="6" x14ac:dyDescent="0.25">
      <c r="A41" s="40"/>
      <c r="B41" s="16" t="s">
        <v>81</v>
      </c>
      <c r="C41" s="52">
        <f t="shared" si="4"/>
        <v>494400</v>
      </c>
      <c r="D41" s="53">
        <v>494400</v>
      </c>
      <c r="E41" s="55">
        <v>0</v>
      </c>
      <c r="F41" s="53">
        <f t="shared" si="9"/>
        <v>183669.24</v>
      </c>
      <c r="G41" s="53">
        <f t="shared" si="6"/>
        <v>37.149927184466023</v>
      </c>
      <c r="H41" s="53">
        <v>183669.24</v>
      </c>
      <c r="I41" s="53">
        <f t="shared" si="7"/>
        <v>37.149927184466023</v>
      </c>
      <c r="J41" s="53">
        <v>0</v>
      </c>
      <c r="K41" s="53">
        <v>0</v>
      </c>
    </row>
    <row r="42" spans="1:11" ht="25.5" outlineLevel="7" x14ac:dyDescent="0.25">
      <c r="A42" s="40"/>
      <c r="B42" s="16" t="s">
        <v>82</v>
      </c>
      <c r="C42" s="52">
        <f t="shared" si="4"/>
        <v>39335940</v>
      </c>
      <c r="D42" s="53">
        <v>39335940</v>
      </c>
      <c r="E42" s="55">
        <v>0</v>
      </c>
      <c r="F42" s="53">
        <f t="shared" si="9"/>
        <v>10325789.42</v>
      </c>
      <c r="G42" s="53">
        <f t="shared" si="6"/>
        <v>26.250267363637427</v>
      </c>
      <c r="H42" s="53">
        <v>10325789.42</v>
      </c>
      <c r="I42" s="53">
        <f t="shared" si="7"/>
        <v>26.250267363637427</v>
      </c>
      <c r="J42" s="53">
        <v>0</v>
      </c>
      <c r="K42" s="53">
        <v>0</v>
      </c>
    </row>
    <row r="43" spans="1:11" ht="27" customHeight="1" outlineLevel="6" x14ac:dyDescent="0.25">
      <c r="A43" s="40"/>
      <c r="B43" s="15" t="s">
        <v>23</v>
      </c>
      <c r="C43" s="50">
        <f t="shared" si="4"/>
        <v>22885850</v>
      </c>
      <c r="D43" s="51">
        <f>D44</f>
        <v>22885850</v>
      </c>
      <c r="E43" s="51">
        <f t="shared" ref="E43:J43" si="11">E44</f>
        <v>0</v>
      </c>
      <c r="F43" s="51">
        <f t="shared" si="9"/>
        <v>5777967.6699999999</v>
      </c>
      <c r="G43" s="51">
        <f t="shared" si="6"/>
        <v>25.246900027746399</v>
      </c>
      <c r="H43" s="51">
        <f t="shared" si="11"/>
        <v>5777967.6699999999</v>
      </c>
      <c r="I43" s="51">
        <f t="shared" si="7"/>
        <v>25.246900027746399</v>
      </c>
      <c r="J43" s="51">
        <f t="shared" si="11"/>
        <v>0</v>
      </c>
      <c r="K43" s="51">
        <v>0</v>
      </c>
    </row>
    <row r="44" spans="1:11" ht="27.75" customHeight="1" outlineLevel="7" x14ac:dyDescent="0.25">
      <c r="A44" s="40"/>
      <c r="B44" s="16" t="s">
        <v>83</v>
      </c>
      <c r="C44" s="52">
        <f t="shared" si="4"/>
        <v>22885850</v>
      </c>
      <c r="D44" s="53">
        <v>22885850</v>
      </c>
      <c r="E44" s="54">
        <v>0</v>
      </c>
      <c r="F44" s="53">
        <f t="shared" si="9"/>
        <v>5777967.6699999999</v>
      </c>
      <c r="G44" s="53">
        <f t="shared" si="6"/>
        <v>25.246900027746399</v>
      </c>
      <c r="H44" s="53">
        <v>5777967.6699999999</v>
      </c>
      <c r="I44" s="53">
        <f t="shared" si="7"/>
        <v>25.246900027746399</v>
      </c>
      <c r="J44" s="53">
        <v>0</v>
      </c>
      <c r="K44" s="53">
        <v>0</v>
      </c>
    </row>
    <row r="45" spans="1:11" ht="50.25" customHeight="1" outlineLevel="7" x14ac:dyDescent="0.25">
      <c r="A45" s="40"/>
      <c r="B45" s="15" t="s">
        <v>55</v>
      </c>
      <c r="C45" s="50">
        <f t="shared" si="4"/>
        <v>100000</v>
      </c>
      <c r="D45" s="51">
        <f>D46</f>
        <v>100000</v>
      </c>
      <c r="E45" s="58">
        <v>0</v>
      </c>
      <c r="F45" s="51">
        <f t="shared" si="9"/>
        <v>21019</v>
      </c>
      <c r="G45" s="51">
        <f t="shared" si="6"/>
        <v>21.018999999999998</v>
      </c>
      <c r="H45" s="51">
        <f>H46</f>
        <v>21019</v>
      </c>
      <c r="I45" s="51">
        <f t="shared" si="7"/>
        <v>21.018999999999998</v>
      </c>
      <c r="J45" s="51">
        <f>J46</f>
        <v>0</v>
      </c>
      <c r="K45" s="51">
        <v>0</v>
      </c>
    </row>
    <row r="46" spans="1:11" ht="39" customHeight="1" outlineLevel="7" x14ac:dyDescent="0.25">
      <c r="A46" s="40"/>
      <c r="B46" s="16" t="s">
        <v>84</v>
      </c>
      <c r="C46" s="52">
        <f>D46+E46</f>
        <v>100000</v>
      </c>
      <c r="D46" s="53">
        <v>100000</v>
      </c>
      <c r="E46" s="59">
        <v>0</v>
      </c>
      <c r="F46" s="53">
        <f>H46+J46</f>
        <v>21019</v>
      </c>
      <c r="G46" s="53">
        <f t="shared" si="6"/>
        <v>21.018999999999998</v>
      </c>
      <c r="H46" s="53">
        <v>21019</v>
      </c>
      <c r="I46" s="53">
        <f t="shared" si="7"/>
        <v>21.018999999999998</v>
      </c>
      <c r="J46" s="53">
        <v>0</v>
      </c>
      <c r="K46" s="53">
        <v>0</v>
      </c>
    </row>
    <row r="47" spans="1:11" ht="31.9" customHeight="1" outlineLevel="7" x14ac:dyDescent="0.25">
      <c r="A47" s="40"/>
      <c r="B47" s="15" t="s">
        <v>60</v>
      </c>
      <c r="C47" s="50">
        <f>D47+E47</f>
        <v>2537142.48</v>
      </c>
      <c r="D47" s="51">
        <v>0</v>
      </c>
      <c r="E47" s="60">
        <f>E48</f>
        <v>2537142.48</v>
      </c>
      <c r="F47" s="51">
        <f>H47+J47</f>
        <v>120877.2</v>
      </c>
      <c r="G47" s="51">
        <f t="shared" si="6"/>
        <v>4.7643047622615189</v>
      </c>
      <c r="H47" s="51">
        <v>0</v>
      </c>
      <c r="I47" s="51">
        <v>0</v>
      </c>
      <c r="J47" s="51">
        <f>J48</f>
        <v>120877.2</v>
      </c>
      <c r="K47" s="51">
        <v>0</v>
      </c>
    </row>
    <row r="48" spans="1:11" ht="39" customHeight="1" outlineLevel="7" x14ac:dyDescent="0.25">
      <c r="A48" s="41"/>
      <c r="B48" s="16" t="s">
        <v>59</v>
      </c>
      <c r="C48" s="52">
        <f t="shared" ref="C48" si="12">D48+E48</f>
        <v>2537142.48</v>
      </c>
      <c r="D48" s="53">
        <v>0</v>
      </c>
      <c r="E48" s="55">
        <v>2537142.48</v>
      </c>
      <c r="F48" s="53">
        <f>H48+J48</f>
        <v>120877.2</v>
      </c>
      <c r="G48" s="53">
        <f t="shared" si="6"/>
        <v>4.7643047622615189</v>
      </c>
      <c r="H48" s="53">
        <v>0</v>
      </c>
      <c r="I48" s="53">
        <v>0</v>
      </c>
      <c r="J48" s="53">
        <v>120877.2</v>
      </c>
      <c r="K48" s="53">
        <v>0</v>
      </c>
    </row>
    <row r="49" spans="1:11" s="98" customFormat="1" ht="28.5" customHeight="1" outlineLevel="7" x14ac:dyDescent="0.25">
      <c r="A49" s="95">
        <v>4</v>
      </c>
      <c r="B49" s="100" t="s">
        <v>24</v>
      </c>
      <c r="C49" s="105">
        <f t="shared" si="4"/>
        <v>10127637.26</v>
      </c>
      <c r="D49" s="99">
        <f>D50+D52+D57</f>
        <v>2125612.9</v>
      </c>
      <c r="E49" s="99">
        <f>E50+E52+E57</f>
        <v>8002024.3600000003</v>
      </c>
      <c r="F49" s="99">
        <f>F50+F52+F57</f>
        <v>400854.82</v>
      </c>
      <c r="G49" s="99">
        <f t="shared" si="6"/>
        <v>3.9580290023144062</v>
      </c>
      <c r="H49" s="99">
        <f>H50+H52+H57</f>
        <v>400854.82</v>
      </c>
      <c r="I49" s="99">
        <f t="shared" si="7"/>
        <v>18.858317052930946</v>
      </c>
      <c r="J49" s="99">
        <f>J50+J52+J57</f>
        <v>0</v>
      </c>
      <c r="K49" s="99">
        <f t="shared" si="8"/>
        <v>0</v>
      </c>
    </row>
    <row r="50" spans="1:11" ht="25.5" outlineLevel="4" x14ac:dyDescent="0.25">
      <c r="A50" s="40"/>
      <c r="B50" s="17" t="s">
        <v>25</v>
      </c>
      <c r="C50" s="70">
        <f t="shared" si="4"/>
        <v>1967430.66</v>
      </c>
      <c r="D50" s="71">
        <f>D51</f>
        <v>1967430.66</v>
      </c>
      <c r="E50" s="71">
        <f t="shared" ref="E50" si="13">E51</f>
        <v>0</v>
      </c>
      <c r="F50" s="51">
        <f t="shared" si="9"/>
        <v>400854.82</v>
      </c>
      <c r="G50" s="51">
        <f t="shared" si="6"/>
        <v>20.374533555352851</v>
      </c>
      <c r="H50" s="71">
        <f>H51</f>
        <v>400854.82</v>
      </c>
      <c r="I50" s="51">
        <f t="shared" si="7"/>
        <v>20.374533555352851</v>
      </c>
      <c r="J50" s="71">
        <f>J51</f>
        <v>0</v>
      </c>
      <c r="K50" s="51">
        <v>0</v>
      </c>
    </row>
    <row r="51" spans="1:11" ht="20.45" customHeight="1" outlineLevel="5" x14ac:dyDescent="0.25">
      <c r="A51" s="40"/>
      <c r="B51" s="16" t="s">
        <v>61</v>
      </c>
      <c r="C51" s="89">
        <f t="shared" si="4"/>
        <v>1967430.66</v>
      </c>
      <c r="D51" s="72">
        <v>1967430.66</v>
      </c>
      <c r="E51" s="69">
        <v>0</v>
      </c>
      <c r="F51" s="53">
        <f t="shared" si="9"/>
        <v>400854.82</v>
      </c>
      <c r="G51" s="53">
        <f t="shared" si="6"/>
        <v>20.374533555352851</v>
      </c>
      <c r="H51" s="72">
        <v>400854.82</v>
      </c>
      <c r="I51" s="90">
        <f t="shared" si="7"/>
        <v>20.374533555352851</v>
      </c>
      <c r="J51" s="73">
        <v>0</v>
      </c>
      <c r="K51" s="67">
        <v>0</v>
      </c>
    </row>
    <row r="52" spans="1:11" ht="25.5" outlineLevel="5" x14ac:dyDescent="0.25">
      <c r="A52" s="40"/>
      <c r="B52" s="15" t="s">
        <v>26</v>
      </c>
      <c r="C52" s="50">
        <f t="shared" si="4"/>
        <v>3495996.6799999997</v>
      </c>
      <c r="D52" s="62">
        <f>D53+D54+D55+D56</f>
        <v>66540.12999999999</v>
      </c>
      <c r="E52" s="62">
        <f>E53+E54+E55+E56</f>
        <v>3429456.55</v>
      </c>
      <c r="F52" s="62">
        <f>F53+F54+F55+F56</f>
        <v>0</v>
      </c>
      <c r="G52" s="51">
        <f t="shared" si="6"/>
        <v>0</v>
      </c>
      <c r="H52" s="62">
        <f>H53+H54+H55+H56</f>
        <v>0</v>
      </c>
      <c r="I52" s="51">
        <f t="shared" si="7"/>
        <v>0</v>
      </c>
      <c r="J52" s="62">
        <f>J53+J54+J55+J56</f>
        <v>0</v>
      </c>
      <c r="K52" s="51">
        <f t="shared" si="8"/>
        <v>0</v>
      </c>
    </row>
    <row r="53" spans="1:11" ht="25.5" customHeight="1" outlineLevel="5" x14ac:dyDescent="0.25">
      <c r="A53" s="40"/>
      <c r="B53" s="16" t="s">
        <v>110</v>
      </c>
      <c r="C53" s="52">
        <f t="shared" si="4"/>
        <v>486745.13</v>
      </c>
      <c r="D53" s="73">
        <v>36447.61</v>
      </c>
      <c r="E53" s="66">
        <v>450297.52</v>
      </c>
      <c r="F53" s="53">
        <f t="shared" si="9"/>
        <v>0</v>
      </c>
      <c r="G53" s="53">
        <f t="shared" si="6"/>
        <v>0</v>
      </c>
      <c r="H53" s="65">
        <v>0</v>
      </c>
      <c r="I53" s="53">
        <v>0</v>
      </c>
      <c r="J53" s="73">
        <v>0</v>
      </c>
      <c r="K53" s="53">
        <f t="shared" si="8"/>
        <v>0</v>
      </c>
    </row>
    <row r="54" spans="1:11" ht="42" customHeight="1" outlineLevel="5" x14ac:dyDescent="0.25">
      <c r="A54" s="40"/>
      <c r="B54" s="16" t="s">
        <v>111</v>
      </c>
      <c r="C54" s="52">
        <f t="shared" si="4"/>
        <v>1745072.94</v>
      </c>
      <c r="D54" s="73">
        <v>17450.73</v>
      </c>
      <c r="E54" s="66">
        <v>1727622.21</v>
      </c>
      <c r="F54" s="53">
        <f t="shared" si="9"/>
        <v>0</v>
      </c>
      <c r="G54" s="53">
        <f t="shared" si="6"/>
        <v>0</v>
      </c>
      <c r="H54" s="65">
        <v>0</v>
      </c>
      <c r="I54" s="53">
        <v>0</v>
      </c>
      <c r="J54" s="73">
        <v>0</v>
      </c>
      <c r="K54" s="53">
        <f t="shared" si="8"/>
        <v>0</v>
      </c>
    </row>
    <row r="55" spans="1:11" ht="25.5" outlineLevel="5" x14ac:dyDescent="0.25">
      <c r="A55" s="40"/>
      <c r="B55" s="16" t="s">
        <v>112</v>
      </c>
      <c r="C55" s="52">
        <f t="shared" si="4"/>
        <v>921908.77999999991</v>
      </c>
      <c r="D55" s="73">
        <v>9219.09</v>
      </c>
      <c r="E55" s="66">
        <v>912689.69</v>
      </c>
      <c r="F55" s="53">
        <f t="shared" si="9"/>
        <v>0</v>
      </c>
      <c r="G55" s="53">
        <f t="shared" si="6"/>
        <v>0</v>
      </c>
      <c r="H55" s="65">
        <v>0</v>
      </c>
      <c r="I55" s="53">
        <f t="shared" si="7"/>
        <v>0</v>
      </c>
      <c r="J55" s="73">
        <v>0</v>
      </c>
      <c r="K55" s="53">
        <v>0</v>
      </c>
    </row>
    <row r="56" spans="1:11" ht="25.5" outlineLevel="5" x14ac:dyDescent="0.25">
      <c r="A56" s="40"/>
      <c r="B56" s="16" t="s">
        <v>113</v>
      </c>
      <c r="C56" s="52">
        <f t="shared" si="4"/>
        <v>342269.83</v>
      </c>
      <c r="D56" s="73">
        <v>3422.7</v>
      </c>
      <c r="E56" s="66">
        <v>338847.13</v>
      </c>
      <c r="F56" s="67">
        <f t="shared" si="9"/>
        <v>0</v>
      </c>
      <c r="G56" s="53">
        <f t="shared" si="6"/>
        <v>0</v>
      </c>
      <c r="H56" s="65">
        <v>0</v>
      </c>
      <c r="I56" s="53">
        <f t="shared" si="7"/>
        <v>0</v>
      </c>
      <c r="J56" s="73">
        <v>0</v>
      </c>
      <c r="K56" s="53">
        <v>0</v>
      </c>
    </row>
    <row r="57" spans="1:11" outlineLevel="5" x14ac:dyDescent="0.25">
      <c r="A57" s="40"/>
      <c r="B57" s="35" t="s">
        <v>90</v>
      </c>
      <c r="C57" s="74">
        <f>D57+E57</f>
        <v>4664209.9200000009</v>
      </c>
      <c r="D57" s="62">
        <f>SUM(D58:D60)</f>
        <v>91642.11</v>
      </c>
      <c r="E57" s="62">
        <f>SUM(E58:E60)</f>
        <v>4572567.8100000005</v>
      </c>
      <c r="F57" s="63">
        <f>H57+J57</f>
        <v>0</v>
      </c>
      <c r="G57" s="51">
        <f t="shared" si="6"/>
        <v>0</v>
      </c>
      <c r="H57" s="75">
        <f>SUM(H58:H60)</f>
        <v>0</v>
      </c>
      <c r="I57" s="61">
        <f>H57/D57*100</f>
        <v>0</v>
      </c>
      <c r="J57" s="62">
        <f>SUM(J58:J60)</f>
        <v>0</v>
      </c>
      <c r="K57" s="63">
        <f>J57/E57*100</f>
        <v>0</v>
      </c>
    </row>
    <row r="58" spans="1:11" ht="25.5" outlineLevel="5" x14ac:dyDescent="0.25">
      <c r="A58" s="40"/>
      <c r="B58" s="36" t="s">
        <v>114</v>
      </c>
      <c r="C58" s="74">
        <f t="shared" ref="C58:C59" si="14">D58+E58</f>
        <v>1638322.34</v>
      </c>
      <c r="D58" s="73">
        <v>16383.23</v>
      </c>
      <c r="E58" s="73">
        <v>1621939.11</v>
      </c>
      <c r="F58" s="63">
        <f t="shared" ref="F58:F59" si="15">H58+J58</f>
        <v>0</v>
      </c>
      <c r="G58" s="51">
        <f t="shared" si="6"/>
        <v>0</v>
      </c>
      <c r="H58" s="65">
        <v>0</v>
      </c>
      <c r="I58" s="61">
        <f t="shared" ref="I58:I59" si="16">H58/D58*100</f>
        <v>0</v>
      </c>
      <c r="J58" s="73">
        <v>0</v>
      </c>
      <c r="K58" s="63">
        <v>0</v>
      </c>
    </row>
    <row r="59" spans="1:11" ht="25.5" outlineLevel="5" x14ac:dyDescent="0.25">
      <c r="A59" s="40"/>
      <c r="B59" s="36" t="s">
        <v>115</v>
      </c>
      <c r="C59" s="74">
        <f t="shared" si="14"/>
        <v>1465281.52</v>
      </c>
      <c r="D59" s="73">
        <v>14652.82</v>
      </c>
      <c r="E59" s="73">
        <v>1450628.7</v>
      </c>
      <c r="F59" s="63">
        <f t="shared" si="15"/>
        <v>0</v>
      </c>
      <c r="G59" s="51">
        <f t="shared" si="6"/>
        <v>0</v>
      </c>
      <c r="H59" s="65">
        <v>0</v>
      </c>
      <c r="I59" s="61">
        <f t="shared" si="16"/>
        <v>0</v>
      </c>
      <c r="J59" s="73">
        <v>0</v>
      </c>
      <c r="K59" s="63">
        <v>0</v>
      </c>
    </row>
    <row r="60" spans="1:11" ht="42" customHeight="1" outlineLevel="5" x14ac:dyDescent="0.25">
      <c r="A60" s="40"/>
      <c r="B60" s="36" t="s">
        <v>116</v>
      </c>
      <c r="C60" s="76">
        <f t="shared" ref="C60" si="17">D60+E60</f>
        <v>1560606.06</v>
      </c>
      <c r="D60" s="73">
        <v>60606.06</v>
      </c>
      <c r="E60" s="66">
        <v>1500000</v>
      </c>
      <c r="F60" s="67">
        <f>H60+J60</f>
        <v>0</v>
      </c>
      <c r="G60" s="53">
        <f t="shared" si="6"/>
        <v>0</v>
      </c>
      <c r="H60" s="65">
        <v>0</v>
      </c>
      <c r="I60" s="64">
        <v>0</v>
      </c>
      <c r="J60" s="73">
        <v>0</v>
      </c>
      <c r="K60" s="67">
        <f>J60/E60*100</f>
        <v>0</v>
      </c>
    </row>
    <row r="61" spans="1:11" s="98" customFormat="1" ht="25.5" outlineLevel="6" x14ac:dyDescent="0.25">
      <c r="A61" s="95">
        <v>5</v>
      </c>
      <c r="B61" s="100" t="s">
        <v>117</v>
      </c>
      <c r="C61" s="105">
        <f t="shared" si="4"/>
        <v>115000</v>
      </c>
      <c r="D61" s="102">
        <f>D62</f>
        <v>115000</v>
      </c>
      <c r="E61" s="102">
        <f>E62</f>
        <v>0</v>
      </c>
      <c r="F61" s="99">
        <f t="shared" si="9"/>
        <v>0</v>
      </c>
      <c r="G61" s="99">
        <f t="shared" si="6"/>
        <v>0</v>
      </c>
      <c r="H61" s="102">
        <f>H62</f>
        <v>0</v>
      </c>
      <c r="I61" s="99">
        <f t="shared" si="7"/>
        <v>0</v>
      </c>
      <c r="J61" s="102">
        <f>J62</f>
        <v>0</v>
      </c>
      <c r="K61" s="99">
        <v>0</v>
      </c>
    </row>
    <row r="62" spans="1:11" ht="18.600000000000001" customHeight="1" outlineLevel="7" x14ac:dyDescent="0.25">
      <c r="A62" s="40"/>
      <c r="B62" s="15" t="s">
        <v>27</v>
      </c>
      <c r="C62" s="50">
        <f t="shared" ref="C62:C72" si="18">D62+E62</f>
        <v>115000</v>
      </c>
      <c r="D62" s="51">
        <f>D63</f>
        <v>115000</v>
      </c>
      <c r="E62" s="51">
        <f t="shared" ref="E62:J62" si="19">E63</f>
        <v>0</v>
      </c>
      <c r="F62" s="51">
        <f t="shared" si="9"/>
        <v>0</v>
      </c>
      <c r="G62" s="51">
        <f t="shared" si="6"/>
        <v>0</v>
      </c>
      <c r="H62" s="51">
        <f t="shared" si="19"/>
        <v>0</v>
      </c>
      <c r="I62" s="51">
        <f t="shared" si="7"/>
        <v>0</v>
      </c>
      <c r="J62" s="51">
        <f t="shared" si="19"/>
        <v>0</v>
      </c>
      <c r="K62" s="51">
        <v>0</v>
      </c>
    </row>
    <row r="63" spans="1:11" ht="18.600000000000001" customHeight="1" outlineLevel="2" x14ac:dyDescent="0.25">
      <c r="A63" s="40"/>
      <c r="B63" s="16" t="s">
        <v>28</v>
      </c>
      <c r="C63" s="52">
        <f t="shared" si="18"/>
        <v>115000</v>
      </c>
      <c r="D63" s="53">
        <v>115000</v>
      </c>
      <c r="E63" s="53">
        <v>0</v>
      </c>
      <c r="F63" s="51">
        <f t="shared" si="9"/>
        <v>0</v>
      </c>
      <c r="G63" s="51">
        <f t="shared" si="6"/>
        <v>0</v>
      </c>
      <c r="H63" s="51">
        <v>0</v>
      </c>
      <c r="I63" s="51">
        <f t="shared" si="7"/>
        <v>0</v>
      </c>
      <c r="J63" s="53">
        <v>0</v>
      </c>
      <c r="K63" s="53">
        <v>0</v>
      </c>
    </row>
    <row r="64" spans="1:11" s="98" customFormat="1" ht="27.6" customHeight="1" outlineLevel="3" x14ac:dyDescent="0.25">
      <c r="A64" s="95">
        <v>6</v>
      </c>
      <c r="B64" s="100" t="s">
        <v>144</v>
      </c>
      <c r="C64" s="105">
        <f t="shared" si="18"/>
        <v>1573157.56</v>
      </c>
      <c r="D64" s="99">
        <f>D65</f>
        <v>110328.22</v>
      </c>
      <c r="E64" s="99">
        <f t="shared" ref="E64:J64" si="20">E65</f>
        <v>1462829.34</v>
      </c>
      <c r="F64" s="99">
        <f t="shared" si="9"/>
        <v>478996</v>
      </c>
      <c r="G64" s="99">
        <f t="shared" si="6"/>
        <v>30.448062684833676</v>
      </c>
      <c r="H64" s="99">
        <f t="shared" si="20"/>
        <v>4789.96</v>
      </c>
      <c r="I64" s="99">
        <f t="shared" si="7"/>
        <v>4.341554681114224</v>
      </c>
      <c r="J64" s="99">
        <f t="shared" si="20"/>
        <v>474206.04</v>
      </c>
      <c r="K64" s="99">
        <f t="shared" si="8"/>
        <v>32.417044629416573</v>
      </c>
    </row>
    <row r="65" spans="1:11" ht="40.5" customHeight="1" outlineLevel="4" x14ac:dyDescent="0.25">
      <c r="A65" s="40"/>
      <c r="B65" s="15" t="s">
        <v>29</v>
      </c>
      <c r="C65" s="50">
        <f t="shared" si="18"/>
        <v>1573157.56</v>
      </c>
      <c r="D65" s="51">
        <f>D66</f>
        <v>110328.22</v>
      </c>
      <c r="E65" s="51">
        <f>E66</f>
        <v>1462829.34</v>
      </c>
      <c r="F65" s="51">
        <f t="shared" si="9"/>
        <v>478996</v>
      </c>
      <c r="G65" s="51">
        <f t="shared" si="6"/>
        <v>30.448062684833676</v>
      </c>
      <c r="H65" s="51">
        <f>H66</f>
        <v>4789.96</v>
      </c>
      <c r="I65" s="51">
        <f t="shared" si="7"/>
        <v>4.341554681114224</v>
      </c>
      <c r="J65" s="51">
        <f>J66</f>
        <v>474206.04</v>
      </c>
      <c r="K65" s="51">
        <f t="shared" si="8"/>
        <v>32.417044629416573</v>
      </c>
    </row>
    <row r="66" spans="1:11" ht="42" customHeight="1" outlineLevel="6" x14ac:dyDescent="0.25">
      <c r="A66" s="40"/>
      <c r="B66" s="16" t="s">
        <v>118</v>
      </c>
      <c r="C66" s="52">
        <f t="shared" si="18"/>
        <v>1573157.56</v>
      </c>
      <c r="D66" s="53">
        <v>110328.22</v>
      </c>
      <c r="E66" s="53">
        <v>1462829.34</v>
      </c>
      <c r="F66" s="53">
        <f t="shared" si="9"/>
        <v>478996</v>
      </c>
      <c r="G66" s="53">
        <f t="shared" si="6"/>
        <v>30.448062684833676</v>
      </c>
      <c r="H66" s="53">
        <v>4789.96</v>
      </c>
      <c r="I66" s="53">
        <v>0</v>
      </c>
      <c r="J66" s="53">
        <v>474206.04</v>
      </c>
      <c r="K66" s="53">
        <f t="shared" si="8"/>
        <v>32.417044629416573</v>
      </c>
    </row>
    <row r="67" spans="1:11" s="98" customFormat="1" ht="28.5" customHeight="1" outlineLevel="6" x14ac:dyDescent="0.25">
      <c r="A67" s="95">
        <v>7</v>
      </c>
      <c r="B67" s="100" t="s">
        <v>30</v>
      </c>
      <c r="C67" s="105">
        <f t="shared" si="18"/>
        <v>59500790</v>
      </c>
      <c r="D67" s="99">
        <f>D68</f>
        <v>1288007.8999999999</v>
      </c>
      <c r="E67" s="99">
        <f>E68</f>
        <v>58212782.100000001</v>
      </c>
      <c r="F67" s="99">
        <f t="shared" si="9"/>
        <v>341642.4</v>
      </c>
      <c r="G67" s="99">
        <f t="shared" si="6"/>
        <v>0.5741812839795909</v>
      </c>
      <c r="H67" s="99">
        <f>H68</f>
        <v>341642.4</v>
      </c>
      <c r="I67" s="99">
        <f t="shared" si="7"/>
        <v>26.524868364549629</v>
      </c>
      <c r="J67" s="99">
        <f>J68</f>
        <v>0</v>
      </c>
      <c r="K67" s="99">
        <f t="shared" si="8"/>
        <v>0</v>
      </c>
    </row>
    <row r="68" spans="1:11" ht="27.75" customHeight="1" outlineLevel="6" x14ac:dyDescent="0.25">
      <c r="A68" s="40"/>
      <c r="B68" s="15" t="s">
        <v>31</v>
      </c>
      <c r="C68" s="50">
        <f t="shared" si="18"/>
        <v>59500790</v>
      </c>
      <c r="D68" s="51">
        <f>D69+D70+D71+D72</f>
        <v>1288007.8999999999</v>
      </c>
      <c r="E68" s="51">
        <f>E69+E70+E71+E72</f>
        <v>58212782.100000001</v>
      </c>
      <c r="F68" s="51">
        <f t="shared" si="9"/>
        <v>341642.4</v>
      </c>
      <c r="G68" s="51">
        <f t="shared" ref="G68:G113" si="21">F68/C68*100</f>
        <v>0.5741812839795909</v>
      </c>
      <c r="H68" s="51">
        <f>H69+H70+H71+H72</f>
        <v>341642.4</v>
      </c>
      <c r="I68" s="51">
        <f t="shared" ref="I68:I112" si="22">H68/D68*100</f>
        <v>26.524868364549629</v>
      </c>
      <c r="J68" s="51">
        <f>J69+J70+J71+J72</f>
        <v>0</v>
      </c>
      <c r="K68" s="51">
        <f t="shared" si="8"/>
        <v>0</v>
      </c>
    </row>
    <row r="69" spans="1:11" ht="38.25" outlineLevel="6" x14ac:dyDescent="0.25">
      <c r="A69" s="40"/>
      <c r="B69" s="16" t="s">
        <v>91</v>
      </c>
      <c r="C69" s="52">
        <f t="shared" si="18"/>
        <v>562500</v>
      </c>
      <c r="D69" s="53">
        <v>562500</v>
      </c>
      <c r="E69" s="53">
        <v>0</v>
      </c>
      <c r="F69" s="53">
        <f t="shared" si="9"/>
        <v>202770</v>
      </c>
      <c r="G69" s="53">
        <f t="shared" si="21"/>
        <v>36.048000000000002</v>
      </c>
      <c r="H69" s="53">
        <v>202770</v>
      </c>
      <c r="I69" s="53">
        <f t="shared" si="22"/>
        <v>36.048000000000002</v>
      </c>
      <c r="J69" s="53">
        <v>0</v>
      </c>
      <c r="K69" s="53">
        <v>0</v>
      </c>
    </row>
    <row r="70" spans="1:11" ht="30.75" customHeight="1" outlineLevel="6" x14ac:dyDescent="0.25">
      <c r="A70" s="40"/>
      <c r="B70" s="16" t="s">
        <v>62</v>
      </c>
      <c r="C70" s="52">
        <f t="shared" si="18"/>
        <v>137500</v>
      </c>
      <c r="D70" s="53">
        <v>137500</v>
      </c>
      <c r="E70" s="53">
        <v>0</v>
      </c>
      <c r="F70" s="53">
        <f t="shared" si="9"/>
        <v>137472.4</v>
      </c>
      <c r="G70" s="53">
        <f t="shared" si="21"/>
        <v>99.979927272727267</v>
      </c>
      <c r="H70" s="53">
        <v>137472.4</v>
      </c>
      <c r="I70" s="53">
        <f t="shared" si="22"/>
        <v>99.979927272727267</v>
      </c>
      <c r="J70" s="53">
        <v>0</v>
      </c>
      <c r="K70" s="53">
        <v>0</v>
      </c>
    </row>
    <row r="71" spans="1:11" ht="45.75" customHeight="1" outlineLevel="6" x14ac:dyDescent="0.25">
      <c r="A71" s="40"/>
      <c r="B71" s="16" t="s">
        <v>119</v>
      </c>
      <c r="C71" s="52">
        <f t="shared" si="18"/>
        <v>140000</v>
      </c>
      <c r="D71" s="53">
        <v>1400</v>
      </c>
      <c r="E71" s="53">
        <v>138600</v>
      </c>
      <c r="F71" s="53">
        <f t="shared" si="9"/>
        <v>1400</v>
      </c>
      <c r="G71" s="53">
        <f t="shared" si="21"/>
        <v>1</v>
      </c>
      <c r="H71" s="53">
        <v>1400</v>
      </c>
      <c r="I71" s="53">
        <f t="shared" si="22"/>
        <v>100</v>
      </c>
      <c r="J71" s="53">
        <v>0</v>
      </c>
      <c r="K71" s="53">
        <v>0</v>
      </c>
    </row>
    <row r="72" spans="1:11" ht="42" customHeight="1" outlineLevel="6" x14ac:dyDescent="0.25">
      <c r="A72" s="40"/>
      <c r="B72" s="16" t="s">
        <v>120</v>
      </c>
      <c r="C72" s="52">
        <f t="shared" si="18"/>
        <v>58660790</v>
      </c>
      <c r="D72" s="53">
        <v>586607.9</v>
      </c>
      <c r="E72" s="53">
        <v>58074182.100000001</v>
      </c>
      <c r="F72" s="53">
        <f t="shared" si="9"/>
        <v>0</v>
      </c>
      <c r="G72" s="53">
        <f t="shared" si="21"/>
        <v>0</v>
      </c>
      <c r="H72" s="53">
        <v>0</v>
      </c>
      <c r="I72" s="53">
        <f t="shared" si="22"/>
        <v>0</v>
      </c>
      <c r="J72" s="53">
        <v>0</v>
      </c>
      <c r="K72" s="53">
        <v>0</v>
      </c>
    </row>
    <row r="73" spans="1:11" s="98" customFormat="1" ht="27.75" customHeight="1" outlineLevel="7" x14ac:dyDescent="0.25">
      <c r="A73" s="95">
        <v>8</v>
      </c>
      <c r="B73" s="100" t="s">
        <v>92</v>
      </c>
      <c r="C73" s="105">
        <f t="shared" ref="C73:C127" si="23">D73+E73</f>
        <v>5954823</v>
      </c>
      <c r="D73" s="99">
        <f>D74</f>
        <v>1200000</v>
      </c>
      <c r="E73" s="99">
        <f t="shared" ref="E73:J73" si="24">E74</f>
        <v>4754823</v>
      </c>
      <c r="F73" s="99">
        <f t="shared" ref="F73:F115" si="25">H73+J73</f>
        <v>0</v>
      </c>
      <c r="G73" s="99">
        <f t="shared" si="21"/>
        <v>0</v>
      </c>
      <c r="H73" s="99">
        <f t="shared" si="24"/>
        <v>0</v>
      </c>
      <c r="I73" s="99">
        <f t="shared" si="22"/>
        <v>0</v>
      </c>
      <c r="J73" s="99">
        <f t="shared" si="24"/>
        <v>0</v>
      </c>
      <c r="K73" s="99">
        <f>J73/E73*100</f>
        <v>0</v>
      </c>
    </row>
    <row r="74" spans="1:11" ht="28.5" customHeight="1" outlineLevel="2" x14ac:dyDescent="0.25">
      <c r="A74" s="40"/>
      <c r="B74" s="15" t="s">
        <v>32</v>
      </c>
      <c r="C74" s="50">
        <f t="shared" si="23"/>
        <v>5954823</v>
      </c>
      <c r="D74" s="51">
        <f>D75</f>
        <v>1200000</v>
      </c>
      <c r="E74" s="51">
        <f t="shared" ref="E74:J74" si="26">E75</f>
        <v>4754823</v>
      </c>
      <c r="F74" s="51">
        <f t="shared" si="25"/>
        <v>0</v>
      </c>
      <c r="G74" s="51">
        <f t="shared" si="21"/>
        <v>0</v>
      </c>
      <c r="H74" s="51">
        <f t="shared" si="26"/>
        <v>0</v>
      </c>
      <c r="I74" s="51">
        <f t="shared" si="22"/>
        <v>0</v>
      </c>
      <c r="J74" s="51">
        <f t="shared" si="26"/>
        <v>0</v>
      </c>
      <c r="K74" s="51">
        <f t="shared" ref="K74:K107" si="27">J74/E74*100</f>
        <v>0</v>
      </c>
    </row>
    <row r="75" spans="1:11" ht="29.25" customHeight="1" outlineLevel="3" x14ac:dyDescent="0.25">
      <c r="A75" s="41"/>
      <c r="B75" s="16" t="s">
        <v>33</v>
      </c>
      <c r="C75" s="52">
        <f t="shared" si="23"/>
        <v>5954823</v>
      </c>
      <c r="D75" s="53">
        <v>1200000</v>
      </c>
      <c r="E75" s="53">
        <v>4754823</v>
      </c>
      <c r="F75" s="53">
        <f t="shared" si="25"/>
        <v>0</v>
      </c>
      <c r="G75" s="53">
        <f t="shared" si="21"/>
        <v>0</v>
      </c>
      <c r="H75" s="53">
        <v>0</v>
      </c>
      <c r="I75" s="53">
        <f t="shared" si="22"/>
        <v>0</v>
      </c>
      <c r="J75" s="53">
        <v>0</v>
      </c>
      <c r="K75" s="53">
        <f t="shared" si="27"/>
        <v>0</v>
      </c>
    </row>
    <row r="76" spans="1:11" s="98" customFormat="1" ht="42" customHeight="1" outlineLevel="4" x14ac:dyDescent="0.25">
      <c r="A76" s="95">
        <v>9</v>
      </c>
      <c r="B76" s="100" t="s">
        <v>121</v>
      </c>
      <c r="C76" s="105">
        <f t="shared" si="23"/>
        <v>177755142.16999999</v>
      </c>
      <c r="D76" s="99">
        <f>D77+D86+D99</f>
        <v>29481000</v>
      </c>
      <c r="E76" s="99">
        <f>E77+E86+E99</f>
        <v>148274142.16999999</v>
      </c>
      <c r="F76" s="99">
        <f t="shared" si="25"/>
        <v>2116082.77</v>
      </c>
      <c r="G76" s="99">
        <f t="shared" si="21"/>
        <v>1.1904481322831373</v>
      </c>
      <c r="H76" s="99">
        <f>H77+H86+H99</f>
        <v>2116082.77</v>
      </c>
      <c r="I76" s="99">
        <f t="shared" si="22"/>
        <v>7.1777849123164064</v>
      </c>
      <c r="J76" s="99">
        <f>J77+J86+J99</f>
        <v>0</v>
      </c>
      <c r="K76" s="99">
        <f t="shared" si="27"/>
        <v>0</v>
      </c>
    </row>
    <row r="77" spans="1:11" ht="28.5" customHeight="1" outlineLevel="5" x14ac:dyDescent="0.25">
      <c r="A77" s="40"/>
      <c r="B77" s="15" t="s">
        <v>34</v>
      </c>
      <c r="C77" s="50">
        <f t="shared" si="23"/>
        <v>15014656.800000001</v>
      </c>
      <c r="D77" s="51">
        <f>D78+D83+D84+D85+D79+D80+D81+D82</f>
        <v>15014656.800000001</v>
      </c>
      <c r="E77" s="51">
        <f>E78+E83+E84+E85+E79+E80+E81+E82</f>
        <v>0</v>
      </c>
      <c r="F77" s="51">
        <f t="shared" si="25"/>
        <v>1519172.8</v>
      </c>
      <c r="G77" s="51">
        <f t="shared" si="21"/>
        <v>10.117932232723428</v>
      </c>
      <c r="H77" s="51">
        <f>H78+H83+H84+H85+H11+H79+H80+H81+H82</f>
        <v>1519172.8</v>
      </c>
      <c r="I77" s="51">
        <f t="shared" si="22"/>
        <v>10.117932232723428</v>
      </c>
      <c r="J77" s="51">
        <f>J78+J83+J84+J85+J79+J80+J81+J82</f>
        <v>0</v>
      </c>
      <c r="K77" s="53">
        <v>0</v>
      </c>
    </row>
    <row r="78" spans="1:11" ht="29.25" customHeight="1" outlineLevel="6" x14ac:dyDescent="0.25">
      <c r="A78" s="40"/>
      <c r="B78" s="16" t="s">
        <v>63</v>
      </c>
      <c r="C78" s="52">
        <f t="shared" si="23"/>
        <v>2800000</v>
      </c>
      <c r="D78" s="53">
        <v>2800000</v>
      </c>
      <c r="E78" s="53">
        <v>0</v>
      </c>
      <c r="F78" s="53">
        <f t="shared" si="25"/>
        <v>0</v>
      </c>
      <c r="G78" s="53">
        <f t="shared" si="21"/>
        <v>0</v>
      </c>
      <c r="H78" s="53">
        <v>0</v>
      </c>
      <c r="I78" s="53">
        <f t="shared" si="22"/>
        <v>0</v>
      </c>
      <c r="J78" s="53">
        <v>0</v>
      </c>
      <c r="K78" s="53">
        <v>0</v>
      </c>
    </row>
    <row r="79" spans="1:11" ht="27" customHeight="1" outlineLevel="6" x14ac:dyDescent="0.25">
      <c r="A79" s="40"/>
      <c r="B79" s="16" t="s">
        <v>64</v>
      </c>
      <c r="C79" s="52">
        <f t="shared" si="23"/>
        <v>2800000</v>
      </c>
      <c r="D79" s="53">
        <v>2800000</v>
      </c>
      <c r="E79" s="53">
        <v>0</v>
      </c>
      <c r="F79" s="53">
        <f t="shared" si="25"/>
        <v>400000</v>
      </c>
      <c r="G79" s="53">
        <f t="shared" si="21"/>
        <v>14.285714285714285</v>
      </c>
      <c r="H79" s="53">
        <v>400000</v>
      </c>
      <c r="I79" s="53">
        <f t="shared" si="22"/>
        <v>14.285714285714285</v>
      </c>
      <c r="J79" s="53">
        <v>0</v>
      </c>
      <c r="K79" s="53">
        <v>0</v>
      </c>
    </row>
    <row r="80" spans="1:11" ht="26.25" customHeight="1" outlineLevel="6" x14ac:dyDescent="0.25">
      <c r="A80" s="40"/>
      <c r="B80" s="16" t="s">
        <v>65</v>
      </c>
      <c r="C80" s="52">
        <f t="shared" si="23"/>
        <v>500000</v>
      </c>
      <c r="D80" s="53">
        <v>500000</v>
      </c>
      <c r="E80" s="53">
        <v>0</v>
      </c>
      <c r="F80" s="53">
        <f t="shared" si="25"/>
        <v>0</v>
      </c>
      <c r="G80" s="53">
        <f t="shared" si="21"/>
        <v>0</v>
      </c>
      <c r="H80" s="53">
        <v>0</v>
      </c>
      <c r="I80" s="53">
        <f t="shared" si="22"/>
        <v>0</v>
      </c>
      <c r="J80" s="53">
        <v>0</v>
      </c>
      <c r="K80" s="53">
        <v>0</v>
      </c>
    </row>
    <row r="81" spans="1:11" ht="28.5" customHeight="1" outlineLevel="6" x14ac:dyDescent="0.25">
      <c r="A81" s="40"/>
      <c r="B81" s="16" t="s">
        <v>66</v>
      </c>
      <c r="C81" s="52">
        <f t="shared" si="23"/>
        <v>5397737.0899999999</v>
      </c>
      <c r="D81" s="53">
        <v>5397737.0899999999</v>
      </c>
      <c r="E81" s="53">
        <v>0</v>
      </c>
      <c r="F81" s="53">
        <f t="shared" si="25"/>
        <v>679172.8</v>
      </c>
      <c r="G81" s="53">
        <f t="shared" si="21"/>
        <v>12.582546883549679</v>
      </c>
      <c r="H81" s="53">
        <v>679172.8</v>
      </c>
      <c r="I81" s="53">
        <f t="shared" si="22"/>
        <v>12.582546883549679</v>
      </c>
      <c r="J81" s="53">
        <v>0</v>
      </c>
      <c r="K81" s="53">
        <v>0</v>
      </c>
    </row>
    <row r="82" spans="1:11" ht="25.5" customHeight="1" outlineLevel="6" x14ac:dyDescent="0.25">
      <c r="A82" s="40"/>
      <c r="B82" s="16" t="s">
        <v>67</v>
      </c>
      <c r="C82" s="52">
        <f t="shared" si="23"/>
        <v>500000</v>
      </c>
      <c r="D82" s="53">
        <v>500000</v>
      </c>
      <c r="E82" s="53">
        <v>0</v>
      </c>
      <c r="F82" s="53">
        <f t="shared" si="25"/>
        <v>0</v>
      </c>
      <c r="G82" s="53">
        <f t="shared" si="21"/>
        <v>0</v>
      </c>
      <c r="H82" s="53">
        <v>0</v>
      </c>
      <c r="I82" s="53">
        <f t="shared" si="22"/>
        <v>0</v>
      </c>
      <c r="J82" s="53">
        <v>0</v>
      </c>
      <c r="K82" s="53">
        <v>0</v>
      </c>
    </row>
    <row r="83" spans="1:11" ht="27.75" customHeight="1" outlineLevel="7" x14ac:dyDescent="0.25">
      <c r="A83" s="40"/>
      <c r="B83" s="16" t="s">
        <v>104</v>
      </c>
      <c r="C83" s="52">
        <f t="shared" si="23"/>
        <v>350000</v>
      </c>
      <c r="D83" s="53">
        <v>350000</v>
      </c>
      <c r="E83" s="53">
        <v>0</v>
      </c>
      <c r="F83" s="53">
        <f t="shared" si="25"/>
        <v>0</v>
      </c>
      <c r="G83" s="53">
        <f t="shared" si="21"/>
        <v>0</v>
      </c>
      <c r="H83" s="53">
        <v>0</v>
      </c>
      <c r="I83" s="53">
        <f t="shared" si="22"/>
        <v>0</v>
      </c>
      <c r="J83" s="53">
        <v>0</v>
      </c>
      <c r="K83" s="53">
        <v>0</v>
      </c>
    </row>
    <row r="84" spans="1:11" ht="27" customHeight="1" outlineLevel="3" x14ac:dyDescent="0.25">
      <c r="A84" s="40"/>
      <c r="B84" s="16" t="s">
        <v>93</v>
      </c>
      <c r="C84" s="52">
        <f t="shared" si="23"/>
        <v>1613919.71</v>
      </c>
      <c r="D84" s="53">
        <v>1613919.71</v>
      </c>
      <c r="E84" s="53">
        <v>0</v>
      </c>
      <c r="F84" s="53">
        <f t="shared" si="25"/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</row>
    <row r="85" spans="1:11" ht="28.5" customHeight="1" outlineLevel="4" x14ac:dyDescent="0.25">
      <c r="A85" s="40"/>
      <c r="B85" s="16" t="s">
        <v>94</v>
      </c>
      <c r="C85" s="52">
        <f t="shared" si="23"/>
        <v>1053000</v>
      </c>
      <c r="D85" s="53">
        <v>1053000</v>
      </c>
      <c r="E85" s="53">
        <v>0</v>
      </c>
      <c r="F85" s="53">
        <f t="shared" si="25"/>
        <v>440000</v>
      </c>
      <c r="G85" s="53">
        <f t="shared" si="21"/>
        <v>41.785375118708451</v>
      </c>
      <c r="H85" s="53">
        <v>440000</v>
      </c>
      <c r="I85" s="53">
        <f t="shared" si="22"/>
        <v>41.785375118708451</v>
      </c>
      <c r="J85" s="53">
        <v>0</v>
      </c>
      <c r="K85" s="53">
        <v>0</v>
      </c>
    </row>
    <row r="86" spans="1:11" ht="28.5" customHeight="1" outlineLevel="7" x14ac:dyDescent="0.25">
      <c r="A86" s="40"/>
      <c r="B86" s="15" t="s">
        <v>35</v>
      </c>
      <c r="C86" s="50">
        <f t="shared" si="23"/>
        <v>156660485.36999997</v>
      </c>
      <c r="D86" s="51">
        <f>D87+D88+D89+D90+D91+D98++D92+D93+D94+D95+D96+D97</f>
        <v>8386343.1999999993</v>
      </c>
      <c r="E86" s="51">
        <f>E87+E88+E89+E90+E91+E98++E92+E93+E94+E95+E96+E97</f>
        <v>148274142.16999999</v>
      </c>
      <c r="F86" s="51">
        <f>F87+F88+F89+F90+F91+F98++F92+F93+F94+F95+F96+F97</f>
        <v>0</v>
      </c>
      <c r="G86" s="51">
        <f t="shared" si="21"/>
        <v>0</v>
      </c>
      <c r="H86" s="51">
        <f>H87+H88+H89+H90+H91+H98+H92+H93+H94+H95+H96+H97</f>
        <v>0</v>
      </c>
      <c r="I86" s="51">
        <f t="shared" si="22"/>
        <v>0</v>
      </c>
      <c r="J86" s="51">
        <f>J87+J88+J89+J90+J91+J98+J92+J93+J94+J95+J96+J97</f>
        <v>0</v>
      </c>
      <c r="K86" s="51">
        <f t="shared" si="27"/>
        <v>0</v>
      </c>
    </row>
    <row r="87" spans="1:11" ht="25.5" outlineLevel="6" x14ac:dyDescent="0.25">
      <c r="A87" s="40"/>
      <c r="B87" s="16" t="s">
        <v>95</v>
      </c>
      <c r="C87" s="52">
        <f t="shared" si="23"/>
        <v>2176446.87</v>
      </c>
      <c r="D87" s="53">
        <v>2176446.87</v>
      </c>
      <c r="E87" s="53">
        <v>0</v>
      </c>
      <c r="F87" s="53">
        <f t="shared" si="25"/>
        <v>0</v>
      </c>
      <c r="G87" s="53">
        <v>0</v>
      </c>
      <c r="H87" s="53">
        <v>0</v>
      </c>
      <c r="I87" s="53">
        <v>0</v>
      </c>
      <c r="J87" s="53">
        <v>0</v>
      </c>
      <c r="K87" s="53">
        <v>0</v>
      </c>
    </row>
    <row r="88" spans="1:11" ht="25.5" outlineLevel="6" x14ac:dyDescent="0.25">
      <c r="A88" s="40"/>
      <c r="B88" s="16" t="s">
        <v>68</v>
      </c>
      <c r="C88" s="52">
        <f t="shared" si="23"/>
        <v>1000000</v>
      </c>
      <c r="D88" s="53">
        <v>1000000</v>
      </c>
      <c r="E88" s="53">
        <v>0</v>
      </c>
      <c r="F88" s="53">
        <f t="shared" si="25"/>
        <v>0</v>
      </c>
      <c r="G88" s="53">
        <f t="shared" si="21"/>
        <v>0</v>
      </c>
      <c r="H88" s="53">
        <v>0</v>
      </c>
      <c r="I88" s="53">
        <f t="shared" si="22"/>
        <v>0</v>
      </c>
      <c r="J88" s="53">
        <v>0</v>
      </c>
      <c r="K88" s="53">
        <v>0</v>
      </c>
    </row>
    <row r="89" spans="1:11" ht="25.5" outlineLevel="6" x14ac:dyDescent="0.25">
      <c r="A89" s="40"/>
      <c r="B89" s="16" t="s">
        <v>69</v>
      </c>
      <c r="C89" s="52">
        <f t="shared" si="23"/>
        <v>1000000</v>
      </c>
      <c r="D89" s="53">
        <v>1000000</v>
      </c>
      <c r="E89" s="53">
        <v>0</v>
      </c>
      <c r="F89" s="53">
        <f t="shared" si="25"/>
        <v>0</v>
      </c>
      <c r="G89" s="53">
        <f t="shared" si="21"/>
        <v>0</v>
      </c>
      <c r="H89" s="53">
        <v>0</v>
      </c>
      <c r="I89" s="53">
        <f t="shared" si="22"/>
        <v>0</v>
      </c>
      <c r="J89" s="53">
        <v>0</v>
      </c>
      <c r="K89" s="53">
        <v>0</v>
      </c>
    </row>
    <row r="90" spans="1:11" ht="25.5" outlineLevel="6" x14ac:dyDescent="0.25">
      <c r="A90" s="40"/>
      <c r="B90" s="16" t="s">
        <v>96</v>
      </c>
      <c r="C90" s="52">
        <f t="shared" si="23"/>
        <v>300000</v>
      </c>
      <c r="D90" s="53">
        <v>300000</v>
      </c>
      <c r="E90" s="53">
        <v>0</v>
      </c>
      <c r="F90" s="53">
        <f t="shared" si="25"/>
        <v>0</v>
      </c>
      <c r="G90" s="53">
        <f t="shared" si="21"/>
        <v>0</v>
      </c>
      <c r="H90" s="53">
        <v>0</v>
      </c>
      <c r="I90" s="53">
        <f t="shared" si="22"/>
        <v>0</v>
      </c>
      <c r="J90" s="53">
        <v>0</v>
      </c>
      <c r="K90" s="53">
        <v>0</v>
      </c>
    </row>
    <row r="91" spans="1:11" ht="25.5" outlineLevel="6" x14ac:dyDescent="0.25">
      <c r="A91" s="40"/>
      <c r="B91" s="16" t="s">
        <v>70</v>
      </c>
      <c r="C91" s="52">
        <f t="shared" si="23"/>
        <v>500000</v>
      </c>
      <c r="D91" s="53">
        <v>500000</v>
      </c>
      <c r="E91" s="53">
        <v>0</v>
      </c>
      <c r="F91" s="53">
        <f t="shared" si="25"/>
        <v>0</v>
      </c>
      <c r="G91" s="53">
        <f t="shared" si="21"/>
        <v>0</v>
      </c>
      <c r="H91" s="53">
        <v>0</v>
      </c>
      <c r="I91" s="53">
        <f t="shared" si="22"/>
        <v>0</v>
      </c>
      <c r="J91" s="53">
        <v>0</v>
      </c>
      <c r="K91" s="53">
        <v>0</v>
      </c>
    </row>
    <row r="92" spans="1:11" ht="27" customHeight="1" outlineLevel="6" x14ac:dyDescent="0.25">
      <c r="A92" s="40"/>
      <c r="B92" s="36" t="s">
        <v>122</v>
      </c>
      <c r="C92" s="52">
        <f t="shared" si="23"/>
        <v>500000</v>
      </c>
      <c r="D92" s="53">
        <v>500000</v>
      </c>
      <c r="E92" s="53">
        <v>0</v>
      </c>
      <c r="F92" s="53">
        <f t="shared" si="25"/>
        <v>0</v>
      </c>
      <c r="G92" s="53">
        <f t="shared" si="21"/>
        <v>0</v>
      </c>
      <c r="H92" s="53">
        <v>0</v>
      </c>
      <c r="I92" s="53">
        <f t="shared" si="22"/>
        <v>0</v>
      </c>
      <c r="J92" s="53">
        <v>0</v>
      </c>
      <c r="K92" s="53">
        <v>0</v>
      </c>
    </row>
    <row r="93" spans="1:11" ht="27" customHeight="1" outlineLevel="6" x14ac:dyDescent="0.25">
      <c r="A93" s="40"/>
      <c r="B93" s="36" t="s">
        <v>123</v>
      </c>
      <c r="C93" s="52">
        <f t="shared" si="23"/>
        <v>400000</v>
      </c>
      <c r="D93" s="53">
        <v>400000</v>
      </c>
      <c r="E93" s="53">
        <v>0</v>
      </c>
      <c r="F93" s="53">
        <f t="shared" si="25"/>
        <v>0</v>
      </c>
      <c r="G93" s="53">
        <f t="shared" si="21"/>
        <v>0</v>
      </c>
      <c r="H93" s="53">
        <v>0</v>
      </c>
      <c r="I93" s="53">
        <f t="shared" si="22"/>
        <v>0</v>
      </c>
      <c r="J93" s="53">
        <v>0</v>
      </c>
      <c r="K93" s="53">
        <v>0</v>
      </c>
    </row>
    <row r="94" spans="1:11" ht="15.75" customHeight="1" outlineLevel="6" x14ac:dyDescent="0.25">
      <c r="A94" s="40"/>
      <c r="B94" s="36" t="s">
        <v>124</v>
      </c>
      <c r="C94" s="52">
        <f t="shared" si="23"/>
        <v>200000</v>
      </c>
      <c r="D94" s="53">
        <v>200000</v>
      </c>
      <c r="E94" s="53">
        <v>0</v>
      </c>
      <c r="F94" s="53">
        <f t="shared" si="25"/>
        <v>0</v>
      </c>
      <c r="G94" s="53">
        <f t="shared" si="21"/>
        <v>0</v>
      </c>
      <c r="H94" s="53">
        <v>0</v>
      </c>
      <c r="I94" s="53">
        <f t="shared" si="22"/>
        <v>0</v>
      </c>
      <c r="J94" s="53">
        <v>0</v>
      </c>
      <c r="K94" s="53">
        <v>0</v>
      </c>
    </row>
    <row r="95" spans="1:11" ht="18" customHeight="1" outlineLevel="6" x14ac:dyDescent="0.25">
      <c r="A95" s="40"/>
      <c r="B95" s="36" t="s">
        <v>125</v>
      </c>
      <c r="C95" s="52">
        <f t="shared" si="23"/>
        <v>200000</v>
      </c>
      <c r="D95" s="53">
        <v>200000</v>
      </c>
      <c r="E95" s="53">
        <v>0</v>
      </c>
      <c r="F95" s="53">
        <f t="shared" si="25"/>
        <v>0</v>
      </c>
      <c r="G95" s="53">
        <f t="shared" si="21"/>
        <v>0</v>
      </c>
      <c r="H95" s="53">
        <v>0</v>
      </c>
      <c r="I95" s="53">
        <f t="shared" si="22"/>
        <v>0</v>
      </c>
      <c r="J95" s="53">
        <v>0</v>
      </c>
      <c r="K95" s="53">
        <v>0</v>
      </c>
    </row>
    <row r="96" spans="1:11" ht="27" customHeight="1" outlineLevel="6" x14ac:dyDescent="0.25">
      <c r="A96" s="40"/>
      <c r="B96" s="36" t="s">
        <v>126</v>
      </c>
      <c r="C96" s="52">
        <f t="shared" si="23"/>
        <v>612177.72</v>
      </c>
      <c r="D96" s="53">
        <v>612177.72</v>
      </c>
      <c r="E96" s="53">
        <v>0</v>
      </c>
      <c r="F96" s="53">
        <f t="shared" si="25"/>
        <v>0</v>
      </c>
      <c r="G96" s="53">
        <f t="shared" si="21"/>
        <v>0</v>
      </c>
      <c r="H96" s="53">
        <v>0</v>
      </c>
      <c r="I96" s="53">
        <f t="shared" si="22"/>
        <v>0</v>
      </c>
      <c r="J96" s="53">
        <v>0</v>
      </c>
      <c r="K96" s="53">
        <v>0</v>
      </c>
    </row>
    <row r="97" spans="1:11" ht="44.25" customHeight="1" outlineLevel="6" x14ac:dyDescent="0.25">
      <c r="A97" s="40"/>
      <c r="B97" s="36" t="s">
        <v>127</v>
      </c>
      <c r="C97" s="52">
        <f t="shared" si="23"/>
        <v>146600850.67999998</v>
      </c>
      <c r="D97" s="53">
        <v>1466008.51</v>
      </c>
      <c r="E97" s="53">
        <v>145134842.16999999</v>
      </c>
      <c r="F97" s="53">
        <f t="shared" si="25"/>
        <v>0</v>
      </c>
      <c r="G97" s="53">
        <f t="shared" si="21"/>
        <v>0</v>
      </c>
      <c r="H97" s="53">
        <v>0</v>
      </c>
      <c r="I97" s="53">
        <f t="shared" si="22"/>
        <v>0</v>
      </c>
      <c r="J97" s="53">
        <v>0</v>
      </c>
      <c r="K97" s="53">
        <v>0</v>
      </c>
    </row>
    <row r="98" spans="1:11" ht="43.5" customHeight="1" outlineLevel="6" x14ac:dyDescent="0.25">
      <c r="A98" s="40"/>
      <c r="B98" s="16" t="s">
        <v>128</v>
      </c>
      <c r="C98" s="52">
        <f t="shared" si="23"/>
        <v>3171010.1</v>
      </c>
      <c r="D98" s="53">
        <v>31710.1</v>
      </c>
      <c r="E98" s="53">
        <v>3139300</v>
      </c>
      <c r="F98" s="53">
        <f t="shared" si="25"/>
        <v>0</v>
      </c>
      <c r="G98" s="53">
        <f t="shared" si="21"/>
        <v>0</v>
      </c>
      <c r="H98" s="53">
        <v>0</v>
      </c>
      <c r="I98" s="53">
        <v>0</v>
      </c>
      <c r="J98" s="53">
        <v>0</v>
      </c>
      <c r="K98" s="53">
        <f>J98/E98*100</f>
        <v>0</v>
      </c>
    </row>
    <row r="99" spans="1:11" ht="25.5" outlineLevel="7" x14ac:dyDescent="0.25">
      <c r="A99" s="40"/>
      <c r="B99" s="15" t="s">
        <v>36</v>
      </c>
      <c r="C99" s="50">
        <f t="shared" si="23"/>
        <v>6080000</v>
      </c>
      <c r="D99" s="51">
        <f>D100+D101+D102+D103+D104+D105+D106</f>
        <v>6080000</v>
      </c>
      <c r="E99" s="51">
        <f>E100+E101+E102+E103+E104+E105+E106</f>
        <v>0</v>
      </c>
      <c r="F99" s="51">
        <f>F100+F101+F102+F103+F104+F105+F106</f>
        <v>596909.97</v>
      </c>
      <c r="G99" s="51">
        <f t="shared" si="21"/>
        <v>9.8175981907894734</v>
      </c>
      <c r="H99" s="51">
        <f>H100+H101+H102+H103+H104+H105+H106</f>
        <v>596909.97</v>
      </c>
      <c r="I99" s="51">
        <f t="shared" si="22"/>
        <v>9.8175981907894734</v>
      </c>
      <c r="J99" s="51">
        <f>J100+J101+J102+J103+J104+J105+J106</f>
        <v>0</v>
      </c>
      <c r="K99" s="51">
        <v>0</v>
      </c>
    </row>
    <row r="100" spans="1:11" ht="25.5" outlineLevel="7" x14ac:dyDescent="0.25">
      <c r="A100" s="40"/>
      <c r="B100" s="16" t="s">
        <v>71</v>
      </c>
      <c r="C100" s="52">
        <f t="shared" si="23"/>
        <v>990000</v>
      </c>
      <c r="D100" s="68">
        <v>990000</v>
      </c>
      <c r="E100" s="68">
        <v>0</v>
      </c>
      <c r="F100" s="53">
        <f t="shared" si="25"/>
        <v>178036.66</v>
      </c>
      <c r="G100" s="53">
        <f t="shared" si="21"/>
        <v>17.983501010101012</v>
      </c>
      <c r="H100" s="68">
        <v>178036.66</v>
      </c>
      <c r="I100" s="53">
        <f t="shared" si="22"/>
        <v>17.983501010101012</v>
      </c>
      <c r="J100" s="77">
        <v>0</v>
      </c>
      <c r="K100" s="53">
        <v>0</v>
      </c>
    </row>
    <row r="101" spans="1:11" ht="25.5" outlineLevel="7" x14ac:dyDescent="0.25">
      <c r="A101" s="40"/>
      <c r="B101" s="18" t="s">
        <v>72</v>
      </c>
      <c r="C101" s="52">
        <f t="shared" si="23"/>
        <v>990000</v>
      </c>
      <c r="D101" s="53">
        <v>990000</v>
      </c>
      <c r="E101" s="53">
        <v>0</v>
      </c>
      <c r="F101" s="53">
        <f t="shared" si="25"/>
        <v>121340</v>
      </c>
      <c r="G101" s="53">
        <f t="shared" si="21"/>
        <v>12.256565656565657</v>
      </c>
      <c r="H101" s="53">
        <v>121340</v>
      </c>
      <c r="I101" s="53">
        <f t="shared" si="22"/>
        <v>12.256565656565657</v>
      </c>
      <c r="J101" s="64">
        <v>0</v>
      </c>
      <c r="K101" s="53">
        <v>0</v>
      </c>
    </row>
    <row r="102" spans="1:11" ht="25.5" outlineLevel="7" x14ac:dyDescent="0.25">
      <c r="A102" s="40"/>
      <c r="B102" s="18" t="s">
        <v>97</v>
      </c>
      <c r="C102" s="52">
        <f t="shared" si="23"/>
        <v>660000</v>
      </c>
      <c r="D102" s="68">
        <v>660000</v>
      </c>
      <c r="E102" s="68">
        <v>0</v>
      </c>
      <c r="F102" s="53">
        <f t="shared" si="25"/>
        <v>197667.6</v>
      </c>
      <c r="G102" s="53">
        <f t="shared" si="21"/>
        <v>29.949636363636365</v>
      </c>
      <c r="H102" s="68">
        <v>197667.6</v>
      </c>
      <c r="I102" s="53">
        <f t="shared" si="22"/>
        <v>29.949636363636365</v>
      </c>
      <c r="J102" s="77">
        <v>0</v>
      </c>
      <c r="K102" s="53">
        <v>0</v>
      </c>
    </row>
    <row r="103" spans="1:11" ht="27" customHeight="1" outlineLevel="7" x14ac:dyDescent="0.25">
      <c r="A103" s="40"/>
      <c r="B103" s="19" t="s">
        <v>129</v>
      </c>
      <c r="C103" s="52">
        <f t="shared" si="23"/>
        <v>650000</v>
      </c>
      <c r="D103" s="78">
        <v>650000</v>
      </c>
      <c r="E103" s="78">
        <v>0</v>
      </c>
      <c r="F103" s="53">
        <f t="shared" si="25"/>
        <v>99865.71</v>
      </c>
      <c r="G103" s="53">
        <f t="shared" si="21"/>
        <v>15.363955384615386</v>
      </c>
      <c r="H103" s="78">
        <v>99865.71</v>
      </c>
      <c r="I103" s="53">
        <f t="shared" si="22"/>
        <v>15.363955384615386</v>
      </c>
      <c r="J103" s="79">
        <v>0</v>
      </c>
      <c r="K103" s="53">
        <v>0</v>
      </c>
    </row>
    <row r="104" spans="1:11" ht="19.899999999999999" customHeight="1" outlineLevel="7" x14ac:dyDescent="0.25">
      <c r="A104" s="40"/>
      <c r="B104" s="20" t="s">
        <v>98</v>
      </c>
      <c r="C104" s="80">
        <f t="shared" si="23"/>
        <v>1090000</v>
      </c>
      <c r="D104" s="78">
        <v>1090000</v>
      </c>
      <c r="E104" s="78">
        <v>0</v>
      </c>
      <c r="F104" s="53">
        <f t="shared" si="25"/>
        <v>0</v>
      </c>
      <c r="G104" s="53">
        <f t="shared" si="21"/>
        <v>0</v>
      </c>
      <c r="H104" s="78">
        <v>0</v>
      </c>
      <c r="I104" s="53">
        <f t="shared" si="22"/>
        <v>0</v>
      </c>
      <c r="J104" s="79">
        <v>0</v>
      </c>
      <c r="K104" s="53">
        <v>0</v>
      </c>
    </row>
    <row r="105" spans="1:11" ht="15.75" customHeight="1" outlineLevel="7" x14ac:dyDescent="0.25">
      <c r="A105" s="40"/>
      <c r="B105" s="36" t="s">
        <v>130</v>
      </c>
      <c r="C105" s="80">
        <f t="shared" si="23"/>
        <v>700000</v>
      </c>
      <c r="D105" s="78">
        <v>700000</v>
      </c>
      <c r="E105" s="78">
        <v>0</v>
      </c>
      <c r="F105" s="53">
        <f t="shared" si="25"/>
        <v>0</v>
      </c>
      <c r="G105" s="53">
        <f t="shared" si="21"/>
        <v>0</v>
      </c>
      <c r="H105" s="78">
        <v>0</v>
      </c>
      <c r="I105" s="53">
        <f t="shared" si="22"/>
        <v>0</v>
      </c>
      <c r="J105" s="79">
        <v>0</v>
      </c>
      <c r="K105" s="53">
        <v>0</v>
      </c>
    </row>
    <row r="106" spans="1:11" ht="17.25" customHeight="1" outlineLevel="7" x14ac:dyDescent="0.25">
      <c r="A106" s="41"/>
      <c r="B106" s="36" t="s">
        <v>131</v>
      </c>
      <c r="C106" s="80">
        <f t="shared" si="23"/>
        <v>1000000</v>
      </c>
      <c r="D106" s="78">
        <v>1000000</v>
      </c>
      <c r="E106" s="78">
        <v>0</v>
      </c>
      <c r="F106" s="53">
        <f t="shared" si="25"/>
        <v>0</v>
      </c>
      <c r="G106" s="53">
        <f t="shared" si="21"/>
        <v>0</v>
      </c>
      <c r="H106" s="78">
        <v>0</v>
      </c>
      <c r="I106" s="53">
        <f t="shared" si="22"/>
        <v>0</v>
      </c>
      <c r="J106" s="79">
        <v>0</v>
      </c>
      <c r="K106" s="53">
        <v>0</v>
      </c>
    </row>
    <row r="107" spans="1:11" s="98" customFormat="1" ht="27.75" customHeight="1" outlineLevel="6" x14ac:dyDescent="0.25">
      <c r="A107" s="95">
        <v>10</v>
      </c>
      <c r="B107" s="103" t="s">
        <v>37</v>
      </c>
      <c r="C107" s="104">
        <f>D107+E107</f>
        <v>54200861.390000001</v>
      </c>
      <c r="D107" s="102">
        <f>D108+D110+D112+D114+D117+D120+D124+D126+D123</f>
        <v>27744492.549999997</v>
      </c>
      <c r="E107" s="102">
        <f>E108+E110+E112+E114+E117+E120+E124+E126+E123</f>
        <v>26456368.84</v>
      </c>
      <c r="F107" s="99">
        <f>H107+J107</f>
        <v>7393685.6999999993</v>
      </c>
      <c r="G107" s="99">
        <f t="shared" si="21"/>
        <v>13.641269733333289</v>
      </c>
      <c r="H107" s="102">
        <f>H108+H110+H112+H114+H117+H120+H124+H126</f>
        <v>7225680.6999999993</v>
      </c>
      <c r="I107" s="99">
        <f t="shared" si="22"/>
        <v>26.043657806961761</v>
      </c>
      <c r="J107" s="102">
        <f>J108+J110+J112+J114+J117+J120+J126</f>
        <v>168005</v>
      </c>
      <c r="K107" s="99">
        <f t="shared" si="27"/>
        <v>0.63502667737981233</v>
      </c>
    </row>
    <row r="108" spans="1:11" ht="25.5" outlineLevel="7" x14ac:dyDescent="0.25">
      <c r="A108" s="40"/>
      <c r="B108" s="15" t="s">
        <v>38</v>
      </c>
      <c r="C108" s="81">
        <f t="shared" si="23"/>
        <v>200000</v>
      </c>
      <c r="D108" s="51">
        <f>D109</f>
        <v>200000</v>
      </c>
      <c r="E108" s="51">
        <f t="shared" ref="E108:H108" si="28">E109</f>
        <v>0</v>
      </c>
      <c r="F108" s="51">
        <f t="shared" si="25"/>
        <v>25500</v>
      </c>
      <c r="G108" s="51">
        <f t="shared" si="21"/>
        <v>12.75</v>
      </c>
      <c r="H108" s="51">
        <f t="shared" si="28"/>
        <v>25500</v>
      </c>
      <c r="I108" s="51">
        <f t="shared" si="22"/>
        <v>12.75</v>
      </c>
      <c r="J108" s="51">
        <f>J109</f>
        <v>0</v>
      </c>
      <c r="K108" s="51">
        <v>0</v>
      </c>
    </row>
    <row r="109" spans="1:11" ht="21.6" customHeight="1" outlineLevel="6" x14ac:dyDescent="0.25">
      <c r="A109" s="40"/>
      <c r="B109" s="16" t="s">
        <v>39</v>
      </c>
      <c r="C109" s="91">
        <f t="shared" si="23"/>
        <v>200000</v>
      </c>
      <c r="D109" s="53">
        <v>200000</v>
      </c>
      <c r="E109" s="53">
        <v>0</v>
      </c>
      <c r="F109" s="93">
        <f t="shared" si="25"/>
        <v>25500</v>
      </c>
      <c r="G109" s="53">
        <f t="shared" si="21"/>
        <v>12.75</v>
      </c>
      <c r="H109" s="53">
        <v>25500</v>
      </c>
      <c r="I109" s="53">
        <f t="shared" si="22"/>
        <v>12.75</v>
      </c>
      <c r="J109" s="53">
        <v>0</v>
      </c>
      <c r="K109" s="53">
        <v>0</v>
      </c>
    </row>
    <row r="110" spans="1:11" ht="25.5" outlineLevel="7" x14ac:dyDescent="0.25">
      <c r="A110" s="40"/>
      <c r="B110" s="15" t="s">
        <v>40</v>
      </c>
      <c r="C110" s="92">
        <f t="shared" si="23"/>
        <v>355936.36</v>
      </c>
      <c r="D110" s="51">
        <f>D111</f>
        <v>355936.36</v>
      </c>
      <c r="E110" s="51">
        <f>E111</f>
        <v>0</v>
      </c>
      <c r="F110" s="51">
        <f>F111</f>
        <v>168071.3</v>
      </c>
      <c r="G110" s="51">
        <f t="shared" si="21"/>
        <v>47.219480471171863</v>
      </c>
      <c r="H110" s="51">
        <f>H111</f>
        <v>168071.3</v>
      </c>
      <c r="I110" s="51">
        <f t="shared" si="22"/>
        <v>47.219480471171863</v>
      </c>
      <c r="J110" s="51">
        <f>J111</f>
        <v>0</v>
      </c>
      <c r="K110" s="51">
        <v>0</v>
      </c>
    </row>
    <row r="111" spans="1:11" ht="25.5" outlineLevel="6" x14ac:dyDescent="0.25">
      <c r="A111" s="40"/>
      <c r="B111" s="16" t="s">
        <v>99</v>
      </c>
      <c r="C111" s="91">
        <f t="shared" si="23"/>
        <v>355936.36</v>
      </c>
      <c r="D111" s="53">
        <v>355936.36</v>
      </c>
      <c r="E111" s="53">
        <v>0</v>
      </c>
      <c r="F111" s="93">
        <f t="shared" si="25"/>
        <v>168071.3</v>
      </c>
      <c r="G111" s="53">
        <f t="shared" si="21"/>
        <v>47.219480471171863</v>
      </c>
      <c r="H111" s="53">
        <v>168071.3</v>
      </c>
      <c r="I111" s="53">
        <f t="shared" si="22"/>
        <v>47.219480471171863</v>
      </c>
      <c r="J111" s="53">
        <v>0</v>
      </c>
      <c r="K111" s="53">
        <v>0</v>
      </c>
    </row>
    <row r="112" spans="1:11" ht="26.25" customHeight="1" outlineLevel="7" x14ac:dyDescent="0.25">
      <c r="A112" s="40"/>
      <c r="B112" s="15" t="s">
        <v>41</v>
      </c>
      <c r="C112" s="92">
        <f t="shared" si="23"/>
        <v>169702.02</v>
      </c>
      <c r="D112" s="51">
        <f>D113</f>
        <v>1697.02</v>
      </c>
      <c r="E112" s="51">
        <f t="shared" ref="E112:F112" si="29">E113</f>
        <v>168005</v>
      </c>
      <c r="F112" s="51">
        <f t="shared" si="29"/>
        <v>169702.02</v>
      </c>
      <c r="G112" s="51">
        <f t="shared" si="21"/>
        <v>100</v>
      </c>
      <c r="H112" s="51">
        <f>H113</f>
        <v>1697.02</v>
      </c>
      <c r="I112" s="51">
        <f t="shared" si="22"/>
        <v>100</v>
      </c>
      <c r="J112" s="51">
        <f>J113</f>
        <v>168005</v>
      </c>
      <c r="K112" s="51">
        <f>J112/E112*100</f>
        <v>100</v>
      </c>
    </row>
    <row r="113" spans="1:11" ht="42.75" customHeight="1" outlineLevel="7" x14ac:dyDescent="0.25">
      <c r="A113" s="40"/>
      <c r="B113" s="16" t="s">
        <v>132</v>
      </c>
      <c r="C113" s="91">
        <f t="shared" si="23"/>
        <v>169702.02</v>
      </c>
      <c r="D113" s="53">
        <v>1697.02</v>
      </c>
      <c r="E113" s="53">
        <v>168005</v>
      </c>
      <c r="F113" s="93">
        <f t="shared" si="25"/>
        <v>169702.02</v>
      </c>
      <c r="G113" s="53">
        <f t="shared" si="21"/>
        <v>100</v>
      </c>
      <c r="H113" s="53">
        <v>1697.02</v>
      </c>
      <c r="I113" s="53">
        <v>0</v>
      </c>
      <c r="J113" s="53">
        <v>168005</v>
      </c>
      <c r="K113" s="53">
        <f>J113/E113*100</f>
        <v>100</v>
      </c>
    </row>
    <row r="114" spans="1:11" ht="25.5" customHeight="1" outlineLevel="6" x14ac:dyDescent="0.25">
      <c r="A114" s="40"/>
      <c r="B114" s="15" t="s">
        <v>42</v>
      </c>
      <c r="C114" s="92">
        <f t="shared" si="23"/>
        <v>18119060</v>
      </c>
      <c r="D114" s="51">
        <f>D115+D116</f>
        <v>18119060</v>
      </c>
      <c r="E114" s="51">
        <f t="shared" ref="E114:F114" si="30">E115+E116</f>
        <v>0</v>
      </c>
      <c r="F114" s="51">
        <f t="shared" si="30"/>
        <v>4472647.8099999996</v>
      </c>
      <c r="G114" s="51">
        <f t="shared" ref="G114:G147" si="31">F114/C114*100</f>
        <v>24.684767366519011</v>
      </c>
      <c r="H114" s="51">
        <f>H115+H116</f>
        <v>4472647.8099999996</v>
      </c>
      <c r="I114" s="51">
        <f t="shared" ref="I114:I147" si="32">H114/D114*100</f>
        <v>24.684767366519011</v>
      </c>
      <c r="J114" s="51">
        <f>J115+J116</f>
        <v>0</v>
      </c>
      <c r="K114" s="51">
        <v>0</v>
      </c>
    </row>
    <row r="115" spans="1:11" ht="25.5" customHeight="1" outlineLevel="7" x14ac:dyDescent="0.25">
      <c r="A115" s="40"/>
      <c r="B115" s="16" t="s">
        <v>43</v>
      </c>
      <c r="C115" s="91">
        <f t="shared" si="23"/>
        <v>96000</v>
      </c>
      <c r="D115" s="53">
        <v>96000</v>
      </c>
      <c r="E115" s="53">
        <v>0</v>
      </c>
      <c r="F115" s="93">
        <f t="shared" si="25"/>
        <v>14271</v>
      </c>
      <c r="G115" s="53">
        <f t="shared" si="31"/>
        <v>14.865625</v>
      </c>
      <c r="H115" s="53">
        <v>14271</v>
      </c>
      <c r="I115" s="53">
        <f t="shared" si="32"/>
        <v>14.865625</v>
      </c>
      <c r="J115" s="53">
        <v>0</v>
      </c>
      <c r="K115" s="53">
        <v>0</v>
      </c>
    </row>
    <row r="116" spans="1:11" ht="26.25" customHeight="1" outlineLevel="6" x14ac:dyDescent="0.25">
      <c r="A116" s="40"/>
      <c r="B116" s="16" t="s">
        <v>44</v>
      </c>
      <c r="C116" s="91">
        <f t="shared" si="23"/>
        <v>18023060</v>
      </c>
      <c r="D116" s="53">
        <v>18023060</v>
      </c>
      <c r="E116" s="53">
        <v>0</v>
      </c>
      <c r="F116" s="93">
        <f t="shared" ref="F116:F144" si="33">H116+J116</f>
        <v>4458376.8099999996</v>
      </c>
      <c r="G116" s="53">
        <f t="shared" si="31"/>
        <v>24.737069121447743</v>
      </c>
      <c r="H116" s="53">
        <v>4458376.8099999996</v>
      </c>
      <c r="I116" s="53">
        <f t="shared" si="32"/>
        <v>24.737069121447743</v>
      </c>
      <c r="J116" s="53">
        <v>0</v>
      </c>
      <c r="K116" s="53">
        <v>0</v>
      </c>
    </row>
    <row r="117" spans="1:11" ht="27" customHeight="1" outlineLevel="6" x14ac:dyDescent="0.25">
      <c r="A117" s="40"/>
      <c r="B117" s="15" t="s">
        <v>45</v>
      </c>
      <c r="C117" s="81">
        <f t="shared" si="23"/>
        <v>8758196.5099999998</v>
      </c>
      <c r="D117" s="51">
        <f>D118+D119</f>
        <v>8758196.5099999998</v>
      </c>
      <c r="E117" s="51">
        <f t="shared" ref="E117:J117" si="34">E118+E119</f>
        <v>0</v>
      </c>
      <c r="F117" s="51">
        <f t="shared" si="33"/>
        <v>2431764.5699999998</v>
      </c>
      <c r="G117" s="51">
        <f t="shared" si="31"/>
        <v>27.765585839772395</v>
      </c>
      <c r="H117" s="51">
        <f>H118+H119</f>
        <v>2431764.5699999998</v>
      </c>
      <c r="I117" s="51">
        <f t="shared" si="32"/>
        <v>27.765585839772395</v>
      </c>
      <c r="J117" s="51">
        <f t="shared" si="34"/>
        <v>0</v>
      </c>
      <c r="K117" s="51">
        <v>0</v>
      </c>
    </row>
    <row r="118" spans="1:11" ht="24.75" customHeight="1" outlineLevel="7" x14ac:dyDescent="0.25">
      <c r="A118" s="40"/>
      <c r="B118" s="16" t="s">
        <v>88</v>
      </c>
      <c r="C118" s="82">
        <f t="shared" si="23"/>
        <v>6500</v>
      </c>
      <c r="D118" s="53">
        <v>6500</v>
      </c>
      <c r="E118" s="53">
        <v>0</v>
      </c>
      <c r="F118" s="53">
        <f t="shared" si="33"/>
        <v>0</v>
      </c>
      <c r="G118" s="53">
        <f t="shared" si="31"/>
        <v>0</v>
      </c>
      <c r="H118" s="53">
        <v>0</v>
      </c>
      <c r="I118" s="53">
        <f t="shared" si="32"/>
        <v>0</v>
      </c>
      <c r="J118" s="53">
        <v>0</v>
      </c>
      <c r="K118" s="53">
        <v>0</v>
      </c>
    </row>
    <row r="119" spans="1:11" ht="25.5" outlineLevel="7" x14ac:dyDescent="0.25">
      <c r="A119" s="40"/>
      <c r="B119" s="21" t="s">
        <v>89</v>
      </c>
      <c r="C119" s="83">
        <f t="shared" si="23"/>
        <v>8751696.5099999998</v>
      </c>
      <c r="D119" s="67">
        <v>8751696.5099999998</v>
      </c>
      <c r="E119" s="53">
        <v>0</v>
      </c>
      <c r="F119" s="53">
        <f t="shared" si="33"/>
        <v>2431764.5699999998</v>
      </c>
      <c r="G119" s="53">
        <f t="shared" si="31"/>
        <v>27.7862077052304</v>
      </c>
      <c r="H119" s="53">
        <v>2431764.5699999998</v>
      </c>
      <c r="I119" s="53">
        <f t="shared" si="32"/>
        <v>27.7862077052304</v>
      </c>
      <c r="J119" s="53">
        <v>0</v>
      </c>
      <c r="K119" s="53">
        <v>0</v>
      </c>
    </row>
    <row r="120" spans="1:11" ht="31.9" customHeight="1" outlineLevel="7" x14ac:dyDescent="0.25">
      <c r="A120" s="40"/>
      <c r="B120" s="24" t="s">
        <v>100</v>
      </c>
      <c r="C120" s="84">
        <f t="shared" si="23"/>
        <v>6060606.0599999996</v>
      </c>
      <c r="D120" s="51">
        <f>D122+D121</f>
        <v>60606.06</v>
      </c>
      <c r="E120" s="51">
        <f>E122+E121</f>
        <v>6000000</v>
      </c>
      <c r="F120" s="51">
        <f>F122+F121</f>
        <v>0</v>
      </c>
      <c r="G120" s="51">
        <f t="shared" si="31"/>
        <v>0</v>
      </c>
      <c r="H120" s="51">
        <f>H122+H121+H123</f>
        <v>0</v>
      </c>
      <c r="I120" s="53">
        <f t="shared" si="32"/>
        <v>0</v>
      </c>
      <c r="J120" s="51">
        <f>J122+J121+J123</f>
        <v>0</v>
      </c>
      <c r="K120" s="51">
        <f t="shared" ref="K120:K147" si="35">J120/E120*100</f>
        <v>0</v>
      </c>
    </row>
    <row r="121" spans="1:11" ht="28.5" customHeight="1" outlineLevel="7" x14ac:dyDescent="0.25">
      <c r="A121" s="40"/>
      <c r="B121" s="37" t="s">
        <v>133</v>
      </c>
      <c r="C121" s="83">
        <f t="shared" si="23"/>
        <v>3030303.03</v>
      </c>
      <c r="D121" s="67">
        <v>30303.03</v>
      </c>
      <c r="E121" s="53">
        <v>3000000</v>
      </c>
      <c r="F121" s="53">
        <f t="shared" si="33"/>
        <v>0</v>
      </c>
      <c r="G121" s="53">
        <f t="shared" si="31"/>
        <v>0</v>
      </c>
      <c r="H121" s="53">
        <v>0</v>
      </c>
      <c r="I121" s="53">
        <v>0</v>
      </c>
      <c r="J121" s="53">
        <v>0</v>
      </c>
      <c r="K121" s="53">
        <f t="shared" si="35"/>
        <v>0</v>
      </c>
    </row>
    <row r="122" spans="1:11" ht="27" customHeight="1" outlineLevel="7" x14ac:dyDescent="0.25">
      <c r="A122" s="40"/>
      <c r="B122" s="25" t="s">
        <v>134</v>
      </c>
      <c r="C122" s="83">
        <f t="shared" si="23"/>
        <v>3030303.03</v>
      </c>
      <c r="D122" s="53">
        <v>30303.03</v>
      </c>
      <c r="E122" s="53">
        <v>3000000</v>
      </c>
      <c r="F122" s="53">
        <f t="shared" si="33"/>
        <v>0</v>
      </c>
      <c r="G122" s="53">
        <f t="shared" si="31"/>
        <v>0</v>
      </c>
      <c r="H122" s="53">
        <v>0</v>
      </c>
      <c r="I122" s="53">
        <v>0</v>
      </c>
      <c r="J122" s="53">
        <v>0</v>
      </c>
      <c r="K122" s="53">
        <f t="shared" si="35"/>
        <v>0</v>
      </c>
    </row>
    <row r="123" spans="1:11" ht="30" customHeight="1" outlineLevel="7" x14ac:dyDescent="0.25">
      <c r="A123" s="40"/>
      <c r="B123" s="26" t="s">
        <v>135</v>
      </c>
      <c r="C123" s="85">
        <f t="shared" si="23"/>
        <v>10397749.49</v>
      </c>
      <c r="D123" s="68">
        <v>103977.49</v>
      </c>
      <c r="E123" s="68">
        <v>10293772</v>
      </c>
      <c r="F123" s="68">
        <f t="shared" si="33"/>
        <v>0</v>
      </c>
      <c r="G123" s="68">
        <f t="shared" si="31"/>
        <v>0</v>
      </c>
      <c r="H123" s="68">
        <v>0</v>
      </c>
      <c r="I123" s="68">
        <f t="shared" si="32"/>
        <v>0</v>
      </c>
      <c r="J123" s="68">
        <v>0</v>
      </c>
      <c r="K123" s="68">
        <v>0</v>
      </c>
    </row>
    <row r="124" spans="1:11" ht="28.5" customHeight="1" outlineLevel="7" x14ac:dyDescent="0.25">
      <c r="A124" s="40"/>
      <c r="B124" s="38" t="s">
        <v>136</v>
      </c>
      <c r="C124" s="84">
        <f>D124+E124</f>
        <v>143000</v>
      </c>
      <c r="D124" s="62">
        <f>D125</f>
        <v>143000</v>
      </c>
      <c r="E124" s="62">
        <f t="shared" ref="E124:F124" si="36">E125</f>
        <v>0</v>
      </c>
      <c r="F124" s="62">
        <f t="shared" si="36"/>
        <v>126000</v>
      </c>
      <c r="G124" s="68">
        <f t="shared" si="31"/>
        <v>88.111888111888121</v>
      </c>
      <c r="H124" s="62">
        <f>H125</f>
        <v>126000</v>
      </c>
      <c r="I124" s="68">
        <f t="shared" si="32"/>
        <v>88.111888111888121</v>
      </c>
      <c r="J124" s="62">
        <f>J125</f>
        <v>0</v>
      </c>
      <c r="K124" s="68">
        <v>0</v>
      </c>
    </row>
    <row r="125" spans="1:11" ht="29.25" customHeight="1" outlineLevel="7" x14ac:dyDescent="0.25">
      <c r="A125" s="40"/>
      <c r="B125" s="37" t="s">
        <v>137</v>
      </c>
      <c r="C125" s="85">
        <f>D125+E125</f>
        <v>143000</v>
      </c>
      <c r="D125" s="73">
        <v>143000</v>
      </c>
      <c r="E125" s="73">
        <v>0</v>
      </c>
      <c r="F125" s="73">
        <f>H125+J125</f>
        <v>126000</v>
      </c>
      <c r="G125" s="68">
        <f t="shared" si="31"/>
        <v>88.111888111888121</v>
      </c>
      <c r="H125" s="73">
        <v>126000</v>
      </c>
      <c r="I125" s="68">
        <f t="shared" si="32"/>
        <v>88.111888111888121</v>
      </c>
      <c r="J125" s="73">
        <v>0</v>
      </c>
      <c r="K125" s="68">
        <v>0</v>
      </c>
    </row>
    <row r="126" spans="1:11" ht="27.75" customHeight="1" outlineLevel="7" x14ac:dyDescent="0.25">
      <c r="A126" s="40"/>
      <c r="B126" s="38" t="s">
        <v>73</v>
      </c>
      <c r="C126" s="84">
        <f>D126+E126</f>
        <v>9996610.9499999993</v>
      </c>
      <c r="D126" s="62">
        <f>D127</f>
        <v>2019.11</v>
      </c>
      <c r="E126" s="62">
        <f t="shared" ref="E126:F126" si="37">E127</f>
        <v>9994591.8399999999</v>
      </c>
      <c r="F126" s="62">
        <f t="shared" si="37"/>
        <v>0</v>
      </c>
      <c r="G126" s="62">
        <f t="shared" si="31"/>
        <v>0</v>
      </c>
      <c r="H126" s="62">
        <f>H127</f>
        <v>0</v>
      </c>
      <c r="I126" s="86">
        <f t="shared" si="32"/>
        <v>0</v>
      </c>
      <c r="J126" s="62">
        <f>J127</f>
        <v>0</v>
      </c>
      <c r="K126" s="68">
        <f>J126/E126*100</f>
        <v>0</v>
      </c>
    </row>
    <row r="127" spans="1:11" ht="54.75" customHeight="1" outlineLevel="7" x14ac:dyDescent="0.25">
      <c r="A127" s="40"/>
      <c r="B127" s="37" t="s">
        <v>138</v>
      </c>
      <c r="C127" s="85">
        <f t="shared" si="23"/>
        <v>9996610.9499999993</v>
      </c>
      <c r="D127" s="87">
        <v>2019.11</v>
      </c>
      <c r="E127" s="87">
        <v>9994591.8399999999</v>
      </c>
      <c r="F127" s="72">
        <f t="shared" si="33"/>
        <v>0</v>
      </c>
      <c r="G127" s="110">
        <f t="shared" si="31"/>
        <v>0</v>
      </c>
      <c r="H127" s="87">
        <v>0</v>
      </c>
      <c r="I127" s="111">
        <f t="shared" si="32"/>
        <v>0</v>
      </c>
      <c r="J127" s="87">
        <v>0</v>
      </c>
      <c r="K127" s="68">
        <f>J127/E127*100</f>
        <v>0</v>
      </c>
    </row>
    <row r="128" spans="1:11" s="98" customFormat="1" ht="27.75" customHeight="1" outlineLevel="7" x14ac:dyDescent="0.25">
      <c r="A128" s="95">
        <v>11</v>
      </c>
      <c r="B128" s="101" t="s">
        <v>46</v>
      </c>
      <c r="C128" s="96">
        <f t="shared" ref="C128:C147" si="38">D128+E128</f>
        <v>2000000</v>
      </c>
      <c r="D128" s="97">
        <f>D129</f>
        <v>2000000</v>
      </c>
      <c r="E128" s="97">
        <f t="shared" ref="E128:J129" si="39">E129</f>
        <v>0</v>
      </c>
      <c r="F128" s="97">
        <f t="shared" si="33"/>
        <v>0</v>
      </c>
      <c r="G128" s="97">
        <f t="shared" si="31"/>
        <v>0</v>
      </c>
      <c r="H128" s="97">
        <f t="shared" si="39"/>
        <v>0</v>
      </c>
      <c r="I128" s="97">
        <f t="shared" si="32"/>
        <v>0</v>
      </c>
      <c r="J128" s="97">
        <f t="shared" si="39"/>
        <v>0</v>
      </c>
      <c r="K128" s="97">
        <v>0</v>
      </c>
    </row>
    <row r="129" spans="1:11" ht="24" customHeight="1" outlineLevel="7" x14ac:dyDescent="0.25">
      <c r="A129" s="40"/>
      <c r="B129" s="17" t="s">
        <v>47</v>
      </c>
      <c r="C129" s="112">
        <f t="shared" si="38"/>
        <v>2000000</v>
      </c>
      <c r="D129" s="113">
        <f>D130</f>
        <v>2000000</v>
      </c>
      <c r="E129" s="113">
        <f t="shared" si="39"/>
        <v>0</v>
      </c>
      <c r="F129" s="113">
        <f t="shared" si="39"/>
        <v>0</v>
      </c>
      <c r="G129" s="113">
        <f t="shared" si="31"/>
        <v>0</v>
      </c>
      <c r="H129" s="113">
        <f>H130</f>
        <v>0</v>
      </c>
      <c r="I129" s="113">
        <f t="shared" si="32"/>
        <v>0</v>
      </c>
      <c r="J129" s="113">
        <f t="shared" ref="J129" si="40">J130</f>
        <v>0</v>
      </c>
      <c r="K129" s="51">
        <v>0</v>
      </c>
    </row>
    <row r="130" spans="1:11" ht="21" customHeight="1" outlineLevel="7" x14ac:dyDescent="0.25">
      <c r="A130" s="41"/>
      <c r="B130" s="21" t="s">
        <v>48</v>
      </c>
      <c r="C130" s="83">
        <f t="shared" si="38"/>
        <v>2000000</v>
      </c>
      <c r="D130" s="53">
        <v>2000000</v>
      </c>
      <c r="E130" s="53">
        <v>0</v>
      </c>
      <c r="F130" s="53">
        <f t="shared" si="33"/>
        <v>0</v>
      </c>
      <c r="G130" s="53">
        <f t="shared" si="31"/>
        <v>0</v>
      </c>
      <c r="H130" s="53">
        <v>0</v>
      </c>
      <c r="I130" s="53">
        <f t="shared" si="32"/>
        <v>0</v>
      </c>
      <c r="J130" s="53">
        <v>0</v>
      </c>
      <c r="K130" s="53">
        <v>0</v>
      </c>
    </row>
    <row r="131" spans="1:11" s="98" customFormat="1" ht="28.5" customHeight="1" outlineLevel="7" x14ac:dyDescent="0.25">
      <c r="A131" s="95">
        <v>12</v>
      </c>
      <c r="B131" s="100" t="s">
        <v>145</v>
      </c>
      <c r="C131" s="96">
        <f t="shared" si="38"/>
        <v>4970060</v>
      </c>
      <c r="D131" s="99">
        <f>D132+D136</f>
        <v>1700000</v>
      </c>
      <c r="E131" s="99">
        <f t="shared" ref="E131:F131" si="41">E132+E136</f>
        <v>3270060</v>
      </c>
      <c r="F131" s="99">
        <f t="shared" si="41"/>
        <v>0</v>
      </c>
      <c r="G131" s="99">
        <f t="shared" si="31"/>
        <v>0</v>
      </c>
      <c r="H131" s="99">
        <f>H132+H136</f>
        <v>0</v>
      </c>
      <c r="I131" s="99">
        <f t="shared" si="32"/>
        <v>0</v>
      </c>
      <c r="J131" s="99">
        <f>J132+J136</f>
        <v>0</v>
      </c>
      <c r="K131" s="99">
        <f t="shared" si="35"/>
        <v>0</v>
      </c>
    </row>
    <row r="132" spans="1:11" ht="27.75" customHeight="1" outlineLevel="7" x14ac:dyDescent="0.25">
      <c r="A132" s="40"/>
      <c r="B132" s="15" t="s">
        <v>49</v>
      </c>
      <c r="C132" s="88">
        <f t="shared" si="38"/>
        <v>4185060</v>
      </c>
      <c r="D132" s="51">
        <f>D133+D134+D135</f>
        <v>915000</v>
      </c>
      <c r="E132" s="51">
        <f t="shared" ref="E132:F132" si="42">E133+E134+E135</f>
        <v>3270060</v>
      </c>
      <c r="F132" s="51">
        <f t="shared" si="42"/>
        <v>0</v>
      </c>
      <c r="G132" s="51">
        <f t="shared" si="31"/>
        <v>0</v>
      </c>
      <c r="H132" s="51">
        <f>H133+H134+H135</f>
        <v>0</v>
      </c>
      <c r="I132" s="51">
        <f t="shared" si="32"/>
        <v>0</v>
      </c>
      <c r="J132" s="51">
        <f>J133+J134+J135</f>
        <v>0</v>
      </c>
      <c r="K132" s="51">
        <f t="shared" si="35"/>
        <v>0</v>
      </c>
    </row>
    <row r="133" spans="1:11" ht="17.25" customHeight="1" outlineLevel="7" x14ac:dyDescent="0.25">
      <c r="A133" s="40"/>
      <c r="B133" s="16" t="s">
        <v>50</v>
      </c>
      <c r="C133" s="83">
        <f t="shared" si="38"/>
        <v>820000</v>
      </c>
      <c r="D133" s="53">
        <v>820000</v>
      </c>
      <c r="E133" s="53">
        <v>0</v>
      </c>
      <c r="F133" s="53">
        <f t="shared" si="33"/>
        <v>0</v>
      </c>
      <c r="G133" s="53">
        <f t="shared" si="31"/>
        <v>0</v>
      </c>
      <c r="H133" s="53">
        <v>0</v>
      </c>
      <c r="I133" s="53">
        <f t="shared" si="32"/>
        <v>0</v>
      </c>
      <c r="J133" s="53">
        <v>0</v>
      </c>
      <c r="K133" s="53">
        <v>0</v>
      </c>
    </row>
    <row r="134" spans="1:11" ht="25.5" outlineLevel="7" x14ac:dyDescent="0.25">
      <c r="A134" s="40"/>
      <c r="B134" s="16" t="s">
        <v>51</v>
      </c>
      <c r="C134" s="83">
        <f t="shared" si="38"/>
        <v>95000</v>
      </c>
      <c r="D134" s="53">
        <v>95000</v>
      </c>
      <c r="E134" s="53">
        <v>0</v>
      </c>
      <c r="F134" s="53">
        <f t="shared" si="33"/>
        <v>0</v>
      </c>
      <c r="G134" s="53">
        <f t="shared" si="31"/>
        <v>0</v>
      </c>
      <c r="H134" s="53">
        <v>0</v>
      </c>
      <c r="I134" s="53">
        <f t="shared" si="32"/>
        <v>0</v>
      </c>
      <c r="J134" s="53">
        <v>0</v>
      </c>
      <c r="K134" s="53">
        <v>0</v>
      </c>
    </row>
    <row r="135" spans="1:11" ht="49.5" customHeight="1" outlineLevel="7" x14ac:dyDescent="0.25">
      <c r="A135" s="40"/>
      <c r="B135" s="16" t="s">
        <v>139</v>
      </c>
      <c r="C135" s="83">
        <f t="shared" si="38"/>
        <v>3270060</v>
      </c>
      <c r="D135" s="53">
        <v>0</v>
      </c>
      <c r="E135" s="53">
        <v>3270060</v>
      </c>
      <c r="F135" s="53">
        <f t="shared" si="33"/>
        <v>0</v>
      </c>
      <c r="G135" s="53">
        <f t="shared" si="31"/>
        <v>0</v>
      </c>
      <c r="H135" s="53">
        <v>0</v>
      </c>
      <c r="I135" s="53">
        <v>0</v>
      </c>
      <c r="J135" s="53">
        <v>0</v>
      </c>
      <c r="K135" s="53">
        <f t="shared" si="35"/>
        <v>0</v>
      </c>
    </row>
    <row r="136" spans="1:11" ht="25.5" outlineLevel="1" x14ac:dyDescent="0.25">
      <c r="A136" s="40"/>
      <c r="B136" s="15" t="s">
        <v>52</v>
      </c>
      <c r="C136" s="88">
        <f t="shared" si="38"/>
        <v>785000</v>
      </c>
      <c r="D136" s="51">
        <f>D137</f>
        <v>785000</v>
      </c>
      <c r="E136" s="51">
        <f t="shared" ref="E136" si="43">E137</f>
        <v>0</v>
      </c>
      <c r="F136" s="51">
        <f t="shared" si="33"/>
        <v>0</v>
      </c>
      <c r="G136" s="51">
        <f t="shared" si="31"/>
        <v>0</v>
      </c>
      <c r="H136" s="51">
        <v>0</v>
      </c>
      <c r="I136" s="51">
        <f t="shared" si="32"/>
        <v>0</v>
      </c>
      <c r="J136" s="51">
        <f>J137</f>
        <v>0</v>
      </c>
      <c r="K136" s="51">
        <v>0</v>
      </c>
    </row>
    <row r="137" spans="1:11" ht="15.75" customHeight="1" outlineLevel="2" x14ac:dyDescent="0.25">
      <c r="A137" s="40"/>
      <c r="B137" s="16" t="s">
        <v>53</v>
      </c>
      <c r="C137" s="83">
        <f t="shared" si="38"/>
        <v>785000</v>
      </c>
      <c r="D137" s="53">
        <v>785000</v>
      </c>
      <c r="E137" s="53">
        <v>0</v>
      </c>
      <c r="F137" s="53">
        <f t="shared" si="33"/>
        <v>0</v>
      </c>
      <c r="G137" s="53">
        <f t="shared" si="31"/>
        <v>0</v>
      </c>
      <c r="H137" s="53">
        <v>0</v>
      </c>
      <c r="I137" s="53">
        <f t="shared" si="32"/>
        <v>0</v>
      </c>
      <c r="J137" s="53">
        <v>0</v>
      </c>
      <c r="K137" s="53">
        <v>0</v>
      </c>
    </row>
    <row r="138" spans="1:11" s="98" customFormat="1" ht="35.450000000000003" customHeight="1" outlineLevel="3" x14ac:dyDescent="0.25">
      <c r="A138" s="95">
        <v>13</v>
      </c>
      <c r="B138" s="100" t="s">
        <v>146</v>
      </c>
      <c r="C138" s="96">
        <f t="shared" si="38"/>
        <v>413197</v>
      </c>
      <c r="D138" s="99">
        <f>D139</f>
        <v>4656.08</v>
      </c>
      <c r="E138" s="99">
        <f t="shared" ref="E138:J138" si="44">E139</f>
        <v>408540.92</v>
      </c>
      <c r="F138" s="99">
        <f t="shared" si="33"/>
        <v>0</v>
      </c>
      <c r="G138" s="99">
        <f t="shared" si="31"/>
        <v>0</v>
      </c>
      <c r="H138" s="99">
        <f t="shared" si="44"/>
        <v>0</v>
      </c>
      <c r="I138" s="99">
        <f t="shared" si="32"/>
        <v>0</v>
      </c>
      <c r="J138" s="99">
        <f t="shared" si="44"/>
        <v>0</v>
      </c>
      <c r="K138" s="99">
        <f t="shared" si="35"/>
        <v>0</v>
      </c>
    </row>
    <row r="139" spans="1:11" ht="32.25" customHeight="1" outlineLevel="4" x14ac:dyDescent="0.25">
      <c r="A139" s="40"/>
      <c r="B139" s="15" t="s">
        <v>140</v>
      </c>
      <c r="C139" s="88">
        <f t="shared" si="38"/>
        <v>413197</v>
      </c>
      <c r="D139" s="51">
        <f>D140</f>
        <v>4656.08</v>
      </c>
      <c r="E139" s="51">
        <f t="shared" ref="E139" si="45">E140</f>
        <v>408540.92</v>
      </c>
      <c r="F139" s="51">
        <f t="shared" si="33"/>
        <v>0</v>
      </c>
      <c r="G139" s="51">
        <f t="shared" si="31"/>
        <v>0</v>
      </c>
      <c r="H139" s="51">
        <f t="shared" ref="H139:J139" si="46">H140</f>
        <v>0</v>
      </c>
      <c r="I139" s="51">
        <f t="shared" si="32"/>
        <v>0</v>
      </c>
      <c r="J139" s="51">
        <f t="shared" si="46"/>
        <v>0</v>
      </c>
      <c r="K139" s="51">
        <f t="shared" si="35"/>
        <v>0</v>
      </c>
    </row>
    <row r="140" spans="1:11" ht="29.25" customHeight="1" outlineLevel="5" x14ac:dyDescent="0.25">
      <c r="A140" s="41"/>
      <c r="B140" s="16" t="s">
        <v>141</v>
      </c>
      <c r="C140" s="83">
        <f t="shared" si="38"/>
        <v>413197</v>
      </c>
      <c r="D140" s="53">
        <v>4656.08</v>
      </c>
      <c r="E140" s="53">
        <v>408540.92</v>
      </c>
      <c r="F140" s="53">
        <f t="shared" si="33"/>
        <v>0</v>
      </c>
      <c r="G140" s="53">
        <f t="shared" si="31"/>
        <v>0</v>
      </c>
      <c r="H140" s="53">
        <v>0</v>
      </c>
      <c r="I140" s="53">
        <f t="shared" si="32"/>
        <v>0</v>
      </c>
      <c r="J140" s="53">
        <v>0</v>
      </c>
      <c r="K140" s="53">
        <f t="shared" si="35"/>
        <v>0</v>
      </c>
    </row>
    <row r="141" spans="1:11" s="98" customFormat="1" ht="36" customHeight="1" outlineLevel="6" x14ac:dyDescent="0.25">
      <c r="A141" s="95">
        <v>14</v>
      </c>
      <c r="B141" s="100" t="s">
        <v>103</v>
      </c>
      <c r="C141" s="96">
        <f t="shared" si="38"/>
        <v>919629.4</v>
      </c>
      <c r="D141" s="99">
        <f>D142+D145</f>
        <v>919629.4</v>
      </c>
      <c r="E141" s="99">
        <f t="shared" ref="E141:F141" si="47">E142+E145</f>
        <v>0</v>
      </c>
      <c r="F141" s="99">
        <f t="shared" si="47"/>
        <v>178113.92000000001</v>
      </c>
      <c r="G141" s="99">
        <f t="shared" si="31"/>
        <v>19.368010635588643</v>
      </c>
      <c r="H141" s="99">
        <f>H142+H145</f>
        <v>178113.92000000001</v>
      </c>
      <c r="I141" s="99">
        <f t="shared" si="32"/>
        <v>19.368010635588643</v>
      </c>
      <c r="J141" s="99">
        <f>J142+J145</f>
        <v>0</v>
      </c>
      <c r="K141" s="99">
        <v>0</v>
      </c>
    </row>
    <row r="142" spans="1:11" ht="27" customHeight="1" outlineLevel="3" x14ac:dyDescent="0.25">
      <c r="A142" s="40"/>
      <c r="B142" s="27" t="s">
        <v>75</v>
      </c>
      <c r="C142" s="88">
        <f t="shared" si="38"/>
        <v>580000</v>
      </c>
      <c r="D142" s="51">
        <f>D143+D144</f>
        <v>580000</v>
      </c>
      <c r="E142" s="51">
        <f t="shared" ref="E142:F142" si="48">E143+E144</f>
        <v>0</v>
      </c>
      <c r="F142" s="51">
        <f t="shared" si="48"/>
        <v>29958.25</v>
      </c>
      <c r="G142" s="51">
        <f t="shared" si="31"/>
        <v>5.1652155172413794</v>
      </c>
      <c r="H142" s="51">
        <f>H143+H144</f>
        <v>29958.25</v>
      </c>
      <c r="I142" s="51">
        <f t="shared" si="32"/>
        <v>5.1652155172413794</v>
      </c>
      <c r="J142" s="51">
        <f>J143+J144</f>
        <v>0</v>
      </c>
      <c r="K142" s="51">
        <v>0</v>
      </c>
    </row>
    <row r="143" spans="1:11" ht="55.5" customHeight="1" outlineLevel="3" x14ac:dyDescent="0.25">
      <c r="A143" s="40"/>
      <c r="B143" s="37" t="s">
        <v>74</v>
      </c>
      <c r="C143" s="83">
        <f t="shared" si="38"/>
        <v>510000</v>
      </c>
      <c r="D143" s="68">
        <v>510000</v>
      </c>
      <c r="E143" s="68">
        <v>0</v>
      </c>
      <c r="F143" s="53">
        <f t="shared" si="33"/>
        <v>0</v>
      </c>
      <c r="G143" s="68">
        <f t="shared" si="31"/>
        <v>0</v>
      </c>
      <c r="H143" s="68">
        <v>0</v>
      </c>
      <c r="I143" s="68">
        <f t="shared" si="32"/>
        <v>0</v>
      </c>
      <c r="J143" s="68">
        <v>0</v>
      </c>
      <c r="K143" s="53">
        <v>0</v>
      </c>
    </row>
    <row r="144" spans="1:11" ht="26.25" customHeight="1" outlineLevel="3" x14ac:dyDescent="0.25">
      <c r="A144" s="40"/>
      <c r="B144" s="37" t="s">
        <v>101</v>
      </c>
      <c r="C144" s="83">
        <f t="shared" si="38"/>
        <v>70000</v>
      </c>
      <c r="D144" s="73">
        <v>70000</v>
      </c>
      <c r="E144" s="73">
        <v>0</v>
      </c>
      <c r="F144" s="53">
        <f t="shared" si="33"/>
        <v>29958.25</v>
      </c>
      <c r="G144" s="68">
        <f t="shared" si="31"/>
        <v>42.797499999999999</v>
      </c>
      <c r="H144" s="73">
        <v>29958.25</v>
      </c>
      <c r="I144" s="68">
        <f t="shared" si="32"/>
        <v>42.797499999999999</v>
      </c>
      <c r="J144" s="73">
        <v>0</v>
      </c>
      <c r="K144" s="53">
        <v>0</v>
      </c>
    </row>
    <row r="145" spans="1:11" ht="27.75" customHeight="1" outlineLevel="3" x14ac:dyDescent="0.25">
      <c r="A145" s="40"/>
      <c r="B145" s="38" t="s">
        <v>76</v>
      </c>
      <c r="C145" s="88">
        <f>D145+E145</f>
        <v>339629.4</v>
      </c>
      <c r="D145" s="62">
        <f>D146</f>
        <v>339629.4</v>
      </c>
      <c r="E145" s="62">
        <f t="shared" ref="E145:F145" si="49">E146</f>
        <v>0</v>
      </c>
      <c r="F145" s="62">
        <f t="shared" si="49"/>
        <v>148155.67000000001</v>
      </c>
      <c r="G145" s="68">
        <f t="shared" si="31"/>
        <v>43.622745851801994</v>
      </c>
      <c r="H145" s="62">
        <f>H146</f>
        <v>148155.67000000001</v>
      </c>
      <c r="I145" s="68">
        <f t="shared" si="32"/>
        <v>43.622745851801994</v>
      </c>
      <c r="J145" s="62">
        <f>J146</f>
        <v>0</v>
      </c>
      <c r="K145" s="53">
        <v>0</v>
      </c>
    </row>
    <row r="146" spans="1:11" ht="18.75" customHeight="1" outlineLevel="3" x14ac:dyDescent="0.25">
      <c r="A146" s="40"/>
      <c r="B146" s="37" t="s">
        <v>142</v>
      </c>
      <c r="C146" s="83">
        <f t="shared" ref="C146" si="50">D146+E146</f>
        <v>339629.4</v>
      </c>
      <c r="D146" s="73">
        <v>339629.4</v>
      </c>
      <c r="E146" s="73">
        <v>0</v>
      </c>
      <c r="F146" s="73">
        <f t="shared" ref="F146" si="51">H146+J146</f>
        <v>148155.67000000001</v>
      </c>
      <c r="G146" s="68">
        <f t="shared" si="31"/>
        <v>43.622745851801994</v>
      </c>
      <c r="H146" s="73">
        <v>148155.67000000001</v>
      </c>
      <c r="I146" s="68">
        <f t="shared" si="32"/>
        <v>43.622745851801994</v>
      </c>
      <c r="J146" s="73">
        <v>0</v>
      </c>
      <c r="K146" s="51">
        <v>0</v>
      </c>
    </row>
    <row r="147" spans="1:11" ht="30.75" customHeight="1" outlineLevel="5" x14ac:dyDescent="0.25">
      <c r="A147" s="42"/>
      <c r="B147" s="28" t="s">
        <v>1</v>
      </c>
      <c r="C147" s="23">
        <f t="shared" si="38"/>
        <v>834079525.80000007</v>
      </c>
      <c r="D147" s="29">
        <f>D21+D49+D61+D64+D67+D73+D76+D107+D128+D131+D138+D141+D15+D18</f>
        <v>247519949.59000003</v>
      </c>
      <c r="E147" s="29">
        <f>E21+E49+E61+E64+E67+E73+E76+E107+E128+E131+E138+E141+E15+E18</f>
        <v>586559576.21000004</v>
      </c>
      <c r="F147" s="29">
        <f>F21+F49+F61+F64+F67+F73+F76+F107+F128+F131+F138+F141+F15+F18</f>
        <v>118104836.5</v>
      </c>
      <c r="G147" s="94">
        <f t="shared" si="31"/>
        <v>14.15990116610533</v>
      </c>
      <c r="H147" s="29">
        <f>H21+H49+H61+H64+H67+H73+H76+H107+H128+H131+H138+H141+H15</f>
        <v>60623274.060000002</v>
      </c>
      <c r="I147" s="13">
        <f t="shared" si="32"/>
        <v>24.492277959985987</v>
      </c>
      <c r="J147" s="29">
        <f>J21+J49+J61+J64+J67+J73+J76+J107+J128+J131+J138+J141+J15</f>
        <v>57481562.440000005</v>
      </c>
      <c r="K147" s="12">
        <f t="shared" si="35"/>
        <v>9.7997824554177004</v>
      </c>
    </row>
    <row r="148" spans="1:11" x14ac:dyDescent="0.25">
      <c r="B148" s="10"/>
      <c r="C148" s="11"/>
      <c r="D148" s="31"/>
      <c r="E148" s="31"/>
      <c r="F148" s="11"/>
      <c r="G148" s="11"/>
      <c r="H148" s="11"/>
      <c r="I148" s="11"/>
      <c r="J148" s="11"/>
      <c r="K148" s="11"/>
    </row>
    <row r="149" spans="1:11" x14ac:dyDescent="0.25">
      <c r="D149" s="30"/>
      <c r="E149" s="30"/>
      <c r="H149" s="1" t="s">
        <v>2</v>
      </c>
    </row>
  </sheetData>
  <autoFilter ref="B14:K149"/>
  <mergeCells count="13">
    <mergeCell ref="F12:F13"/>
    <mergeCell ref="G12:G13"/>
    <mergeCell ref="H12:K12"/>
    <mergeCell ref="C12:C13"/>
    <mergeCell ref="B12:B13"/>
    <mergeCell ref="D12:E12"/>
    <mergeCell ref="B9:K9"/>
    <mergeCell ref="F11:K11"/>
    <mergeCell ref="C11:E11"/>
    <mergeCell ref="H2:K2"/>
    <mergeCell ref="H3:K3"/>
    <mergeCell ref="H4:K4"/>
    <mergeCell ref="H5:K5"/>
  </mergeCells>
  <pageMargins left="0.19685039370078741" right="0.19685039370078741" top="0.19685039370078741" bottom="0.19685039370078741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2024-04-22T06:07:42Z</cp:lastPrinted>
  <dcterms:created xsi:type="dcterms:W3CDTF">2020-11-30T03:43:02Z</dcterms:created>
  <dcterms:modified xsi:type="dcterms:W3CDTF">2024-04-22T06:09:35Z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