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Отчет об исполнении (1 кв.2025)\"/>
    </mc:Choice>
  </mc:AlternateContent>
  <bookViews>
    <workbookView xWindow="-120" yWindow="-120" windowWidth="29040" windowHeight="15840"/>
  </bookViews>
  <sheets>
    <sheet name="Документ" sheetId="2" r:id="rId1"/>
    <sheet name="Лист1" sheetId="3" r:id="rId2"/>
  </sheets>
  <definedNames>
    <definedName name="_xlnm._FilterDatabase" localSheetId="0" hidden="1">Документ!$B$14:$K$145</definedName>
    <definedName name="_xlnm.Print_Titles" localSheetId="0">Документ!$13:$13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3" i="2" l="1"/>
  <c r="I114" i="2"/>
  <c r="I80" i="2"/>
  <c r="D132" i="2"/>
  <c r="E141" i="2"/>
  <c r="E140" i="2" s="1"/>
  <c r="F141" i="2"/>
  <c r="F140" i="2" s="1"/>
  <c r="G141" i="2"/>
  <c r="G140" i="2" s="1"/>
  <c r="H141" i="2"/>
  <c r="H140" i="2" s="1"/>
  <c r="I141" i="2"/>
  <c r="I140" i="2" s="1"/>
  <c r="J141" i="2"/>
  <c r="J140" i="2" s="1"/>
  <c r="K141" i="2"/>
  <c r="K140" i="2" s="1"/>
  <c r="D141" i="2"/>
  <c r="C142" i="2"/>
  <c r="F139" i="2"/>
  <c r="I139" i="2"/>
  <c r="C139" i="2"/>
  <c r="F138" i="2"/>
  <c r="I138" i="2"/>
  <c r="C138" i="2"/>
  <c r="C134" i="2"/>
  <c r="F134" i="2"/>
  <c r="J123" i="2"/>
  <c r="H123" i="2"/>
  <c r="E123" i="2"/>
  <c r="D123" i="2"/>
  <c r="J115" i="2"/>
  <c r="H115" i="2"/>
  <c r="E115" i="2"/>
  <c r="D115" i="2"/>
  <c r="J110" i="2"/>
  <c r="H110" i="2"/>
  <c r="E110" i="2"/>
  <c r="D110" i="2"/>
  <c r="F118" i="2"/>
  <c r="I118" i="2"/>
  <c r="C118" i="2"/>
  <c r="F113" i="2"/>
  <c r="C113" i="2"/>
  <c r="F112" i="2"/>
  <c r="K112" i="2"/>
  <c r="I112" i="2"/>
  <c r="C112" i="2"/>
  <c r="I111" i="2"/>
  <c r="K111" i="2"/>
  <c r="F111" i="2"/>
  <c r="C111" i="2"/>
  <c r="G111" i="2" s="1"/>
  <c r="J82" i="2"/>
  <c r="H82" i="2"/>
  <c r="E82" i="2"/>
  <c r="D82" i="2"/>
  <c r="F95" i="2"/>
  <c r="I95" i="2"/>
  <c r="C95" i="2"/>
  <c r="F93" i="2"/>
  <c r="I93" i="2"/>
  <c r="C93" i="2"/>
  <c r="F92" i="2"/>
  <c r="I92" i="2"/>
  <c r="C92" i="2"/>
  <c r="J66" i="2"/>
  <c r="H66" i="2"/>
  <c r="E66" i="2"/>
  <c r="D66" i="2"/>
  <c r="K68" i="2"/>
  <c r="J58" i="2"/>
  <c r="H58" i="2"/>
  <c r="E58" i="2"/>
  <c r="D58" i="2"/>
  <c r="C61" i="2"/>
  <c r="J26" i="2"/>
  <c r="E26" i="2"/>
  <c r="D26" i="2"/>
  <c r="C141" i="2" l="1"/>
  <c r="C140" i="2" s="1"/>
  <c r="D140" i="2"/>
  <c r="G138" i="2"/>
  <c r="F58" i="2"/>
  <c r="G112" i="2"/>
  <c r="G139" i="2"/>
  <c r="G118" i="2"/>
  <c r="G95" i="2"/>
  <c r="G93" i="2"/>
  <c r="G92" i="2"/>
  <c r="J40" i="2"/>
  <c r="H40" i="2"/>
  <c r="D40" i="2"/>
  <c r="E40" i="2"/>
  <c r="F42" i="2"/>
  <c r="F43" i="2"/>
  <c r="F44" i="2"/>
  <c r="F45" i="2"/>
  <c r="F41" i="2"/>
  <c r="C42" i="2"/>
  <c r="C43" i="2"/>
  <c r="C44" i="2"/>
  <c r="C45" i="2"/>
  <c r="C41" i="2"/>
  <c r="D37" i="2"/>
  <c r="E37" i="2"/>
  <c r="I38" i="2"/>
  <c r="J37" i="2"/>
  <c r="H37" i="2"/>
  <c r="K39" i="2"/>
  <c r="F38" i="2"/>
  <c r="F39" i="2"/>
  <c r="C38" i="2"/>
  <c r="C39" i="2"/>
  <c r="F34" i="2"/>
  <c r="K34" i="2"/>
  <c r="C34" i="2"/>
  <c r="K31" i="2"/>
  <c r="F31" i="2"/>
  <c r="C31" i="2"/>
  <c r="K30" i="2"/>
  <c r="F30" i="2"/>
  <c r="C30" i="2"/>
  <c r="I37" i="2" l="1"/>
  <c r="G41" i="2"/>
  <c r="G45" i="2"/>
  <c r="C40" i="2"/>
  <c r="G44" i="2"/>
  <c r="G42" i="2"/>
  <c r="G43" i="2"/>
  <c r="F40" i="2"/>
  <c r="G34" i="2"/>
  <c r="C37" i="2"/>
  <c r="G38" i="2"/>
  <c r="F37" i="2"/>
  <c r="G31" i="2"/>
  <c r="G30" i="2"/>
  <c r="G37" i="2" l="1"/>
  <c r="J132" i="2"/>
  <c r="H132" i="2"/>
  <c r="E132" i="2"/>
  <c r="J136" i="2"/>
  <c r="H136" i="2"/>
  <c r="E136" i="2"/>
  <c r="D136" i="2"/>
  <c r="D131" i="2" s="1"/>
  <c r="H122" i="2"/>
  <c r="J108" i="2"/>
  <c r="H108" i="2"/>
  <c r="E108" i="2"/>
  <c r="D108" i="2"/>
  <c r="J97" i="2"/>
  <c r="H97" i="2"/>
  <c r="E97" i="2"/>
  <c r="D97" i="2"/>
  <c r="J73" i="2"/>
  <c r="H73" i="2"/>
  <c r="E73" i="2"/>
  <c r="D73" i="2"/>
  <c r="H131" i="2" l="1"/>
  <c r="J131" i="2"/>
  <c r="E131" i="2"/>
  <c r="F68" i="2"/>
  <c r="I68" i="2"/>
  <c r="C68" i="2"/>
  <c r="J63" i="2"/>
  <c r="H63" i="2"/>
  <c r="E63" i="2"/>
  <c r="D63" i="2"/>
  <c r="J56" i="2"/>
  <c r="J55" i="2" s="1"/>
  <c r="H56" i="2"/>
  <c r="H55" i="2" s="1"/>
  <c r="D56" i="2"/>
  <c r="D55" i="2" s="1"/>
  <c r="F55" i="2" l="1"/>
  <c r="G68" i="2"/>
  <c r="H48" i="2"/>
  <c r="D48" i="2"/>
  <c r="I20" i="2"/>
  <c r="F20" i="2"/>
  <c r="J19" i="2"/>
  <c r="J18" i="2" s="1"/>
  <c r="H19" i="2"/>
  <c r="H18" i="2" s="1"/>
  <c r="E19" i="2"/>
  <c r="E18" i="2" s="1"/>
  <c r="D19" i="2"/>
  <c r="C20" i="2"/>
  <c r="C19" i="2" l="1"/>
  <c r="G20" i="2"/>
  <c r="F19" i="2"/>
  <c r="F18" i="2"/>
  <c r="I19" i="2"/>
  <c r="D18" i="2"/>
  <c r="C18" i="2" s="1"/>
  <c r="G19" i="2" l="1"/>
  <c r="I18" i="2"/>
  <c r="G18" i="2"/>
  <c r="H119" i="2"/>
  <c r="D51" i="2" l="1"/>
  <c r="D22" i="2"/>
  <c r="F94" i="2" l="1"/>
  <c r="F91" i="2"/>
  <c r="F90" i="2"/>
  <c r="F89" i="2"/>
  <c r="F88" i="2"/>
  <c r="C94" i="2"/>
  <c r="C91" i="2"/>
  <c r="C90" i="2"/>
  <c r="C89" i="2"/>
  <c r="C88" i="2"/>
  <c r="I94" i="2"/>
  <c r="I91" i="2"/>
  <c r="I90" i="2"/>
  <c r="I89" i="2"/>
  <c r="I88" i="2"/>
  <c r="G88" i="2" l="1"/>
  <c r="G91" i="2"/>
  <c r="G89" i="2"/>
  <c r="G90" i="2"/>
  <c r="G94" i="2"/>
  <c r="I135" i="2" l="1"/>
  <c r="I137" i="2"/>
  <c r="F135" i="2"/>
  <c r="C135" i="2"/>
  <c r="K114" i="2"/>
  <c r="I103" i="2"/>
  <c r="I104" i="2"/>
  <c r="F103" i="2"/>
  <c r="F104" i="2"/>
  <c r="C103" i="2"/>
  <c r="C104" i="2"/>
  <c r="F137" i="2"/>
  <c r="F136" i="2" s="1"/>
  <c r="C137" i="2"/>
  <c r="F133" i="2"/>
  <c r="F132" i="2" l="1"/>
  <c r="F131" i="2" s="1"/>
  <c r="K66" i="2"/>
  <c r="I136" i="2"/>
  <c r="G137" i="2"/>
  <c r="G135" i="2"/>
  <c r="G104" i="2"/>
  <c r="G103" i="2"/>
  <c r="C136" i="2"/>
  <c r="D119" i="2"/>
  <c r="K110" i="2"/>
  <c r="G136" i="2" l="1"/>
  <c r="I75" i="2"/>
  <c r="I76" i="2"/>
  <c r="I77" i="2"/>
  <c r="I78" i="2"/>
  <c r="F75" i="2"/>
  <c r="F76" i="2"/>
  <c r="F77" i="2"/>
  <c r="F78" i="2"/>
  <c r="C75" i="2"/>
  <c r="C76" i="2"/>
  <c r="C77" i="2"/>
  <c r="C78" i="2"/>
  <c r="G77" i="2" l="1"/>
  <c r="G76" i="2"/>
  <c r="G78" i="2"/>
  <c r="G75" i="2"/>
  <c r="J65" i="2"/>
  <c r="H65" i="2"/>
  <c r="E65" i="2"/>
  <c r="D65" i="2"/>
  <c r="E22" i="2" l="1"/>
  <c r="H26" i="2"/>
  <c r="F29" i="2"/>
  <c r="I29" i="2"/>
  <c r="C29" i="2"/>
  <c r="C17" i="2"/>
  <c r="F17" i="2"/>
  <c r="I17" i="2"/>
  <c r="J16" i="2"/>
  <c r="J15" i="2" s="1"/>
  <c r="H16" i="2"/>
  <c r="E16" i="2"/>
  <c r="E15" i="2" s="1"/>
  <c r="D16" i="2"/>
  <c r="D15" i="2" s="1"/>
  <c r="G17" i="2" l="1"/>
  <c r="I16" i="2"/>
  <c r="C15" i="2"/>
  <c r="F16" i="2"/>
  <c r="C16" i="2"/>
  <c r="G29" i="2"/>
  <c r="I54" i="2"/>
  <c r="F54" i="2"/>
  <c r="C54" i="2"/>
  <c r="J53" i="2"/>
  <c r="D53" i="2"/>
  <c r="C53" i="2" s="1"/>
  <c r="H53" i="2"/>
  <c r="G16" i="2" l="1"/>
  <c r="F15" i="2"/>
  <c r="G15" i="2" s="1"/>
  <c r="I15" i="2"/>
  <c r="I53" i="2"/>
  <c r="G54" i="2"/>
  <c r="F53" i="2"/>
  <c r="G53" i="2" s="1"/>
  <c r="J126" i="2"/>
  <c r="J122" i="2" s="1"/>
  <c r="J106" i="2" l="1"/>
  <c r="C133" i="2"/>
  <c r="C130" i="2"/>
  <c r="C127" i="2"/>
  <c r="C125" i="2"/>
  <c r="C124" i="2"/>
  <c r="C121" i="2"/>
  <c r="C120" i="2"/>
  <c r="C117" i="2"/>
  <c r="C116" i="2"/>
  <c r="C114" i="2"/>
  <c r="C109" i="2"/>
  <c r="C107" i="2"/>
  <c r="F102" i="2"/>
  <c r="I102" i="2"/>
  <c r="C102" i="2"/>
  <c r="C101" i="2"/>
  <c r="C100" i="2"/>
  <c r="C99" i="2"/>
  <c r="C98" i="2"/>
  <c r="I87" i="2"/>
  <c r="F87" i="2"/>
  <c r="F96" i="2"/>
  <c r="C87" i="2"/>
  <c r="C96" i="2"/>
  <c r="I86" i="2"/>
  <c r="F86" i="2"/>
  <c r="C86" i="2"/>
  <c r="F85" i="2"/>
  <c r="I85" i="2"/>
  <c r="C85" i="2"/>
  <c r="F84" i="2"/>
  <c r="I84" i="2"/>
  <c r="C84" i="2"/>
  <c r="C83" i="2"/>
  <c r="C81" i="2"/>
  <c r="C80" i="2"/>
  <c r="C79" i="2"/>
  <c r="C74" i="2"/>
  <c r="C71" i="2"/>
  <c r="C67" i="2"/>
  <c r="C64" i="2"/>
  <c r="C60" i="2"/>
  <c r="C59" i="2"/>
  <c r="C57" i="2"/>
  <c r="C52" i="2"/>
  <c r="J48" i="2"/>
  <c r="C50" i="2"/>
  <c r="C49" i="2"/>
  <c r="C47" i="2"/>
  <c r="C36" i="2"/>
  <c r="C35" i="2"/>
  <c r="C33" i="2"/>
  <c r="C32" i="2"/>
  <c r="C28" i="2"/>
  <c r="C27" i="2"/>
  <c r="C25" i="2"/>
  <c r="C24" i="2"/>
  <c r="F25" i="2"/>
  <c r="F32" i="2"/>
  <c r="F33" i="2"/>
  <c r="F35" i="2"/>
  <c r="F36" i="2"/>
  <c r="F47" i="2"/>
  <c r="F49" i="2"/>
  <c r="F57" i="2"/>
  <c r="F59" i="2"/>
  <c r="F60" i="2"/>
  <c r="F64" i="2"/>
  <c r="F67" i="2"/>
  <c r="F71" i="2"/>
  <c r="F74" i="2"/>
  <c r="F79" i="2"/>
  <c r="F80" i="2"/>
  <c r="F81" i="2"/>
  <c r="F83" i="2"/>
  <c r="F98" i="2"/>
  <c r="F99" i="2"/>
  <c r="F100" i="2"/>
  <c r="F101" i="2"/>
  <c r="F107" i="2"/>
  <c r="F109" i="2"/>
  <c r="F108" i="2" s="1"/>
  <c r="F114" i="2"/>
  <c r="F110" i="2" s="1"/>
  <c r="F116" i="2"/>
  <c r="F117" i="2"/>
  <c r="F120" i="2"/>
  <c r="F121" i="2"/>
  <c r="F124" i="2"/>
  <c r="F125" i="2"/>
  <c r="F127" i="2"/>
  <c r="F130" i="2"/>
  <c r="K25" i="2"/>
  <c r="K32" i="2"/>
  <c r="K33" i="2"/>
  <c r="K35" i="2"/>
  <c r="K36" i="2"/>
  <c r="K59" i="2"/>
  <c r="K60" i="2"/>
  <c r="K64" i="2"/>
  <c r="K71" i="2"/>
  <c r="K125" i="2"/>
  <c r="K130" i="2"/>
  <c r="I47" i="2"/>
  <c r="I49" i="2"/>
  <c r="I57" i="2"/>
  <c r="I67" i="2"/>
  <c r="I71" i="2"/>
  <c r="I74" i="2"/>
  <c r="I79" i="2"/>
  <c r="I81" i="2"/>
  <c r="I98" i="2"/>
  <c r="I99" i="2"/>
  <c r="I100" i="2"/>
  <c r="I101" i="2"/>
  <c r="I107" i="2"/>
  <c r="I109" i="2"/>
  <c r="I116" i="2"/>
  <c r="I117" i="2"/>
  <c r="I120" i="2"/>
  <c r="I121" i="2"/>
  <c r="I124" i="2"/>
  <c r="I127" i="2"/>
  <c r="I130" i="2"/>
  <c r="I133" i="2"/>
  <c r="C23" i="2"/>
  <c r="G80" i="2" l="1"/>
  <c r="F123" i="2"/>
  <c r="F82" i="2"/>
  <c r="F115" i="2"/>
  <c r="F97" i="2"/>
  <c r="G117" i="2"/>
  <c r="G116" i="2"/>
  <c r="G130" i="2"/>
  <c r="G133" i="2"/>
  <c r="G127" i="2"/>
  <c r="G125" i="2"/>
  <c r="G124" i="2"/>
  <c r="G120" i="2"/>
  <c r="G121" i="2"/>
  <c r="G114" i="2"/>
  <c r="G109" i="2"/>
  <c r="G107" i="2"/>
  <c r="G102" i="2"/>
  <c r="G96" i="2"/>
  <c r="G101" i="2"/>
  <c r="G100" i="2"/>
  <c r="G99" i="2"/>
  <c r="G98" i="2"/>
  <c r="G87" i="2"/>
  <c r="G85" i="2"/>
  <c r="G86" i="2"/>
  <c r="G84" i="2"/>
  <c r="G71" i="2"/>
  <c r="G35" i="2"/>
  <c r="G81" i="2"/>
  <c r="G79" i="2"/>
  <c r="G74" i="2"/>
  <c r="G32" i="2"/>
  <c r="G67" i="2"/>
  <c r="G64" i="2"/>
  <c r="G36" i="2"/>
  <c r="G33" i="2"/>
  <c r="G57" i="2"/>
  <c r="G60" i="2"/>
  <c r="G59" i="2"/>
  <c r="G49" i="2"/>
  <c r="G47" i="2"/>
  <c r="G25" i="2"/>
  <c r="I73" i="2" l="1"/>
  <c r="C73" i="2"/>
  <c r="C110" i="2" l="1"/>
  <c r="C66" i="2"/>
  <c r="I110" i="2"/>
  <c r="G110" i="2" l="1"/>
  <c r="C65" i="2"/>
  <c r="H46" i="2" l="1"/>
  <c r="J46" i="2"/>
  <c r="D46" i="2"/>
  <c r="D21" i="2" s="1"/>
  <c r="E56" i="2"/>
  <c r="E55" i="2" s="1"/>
  <c r="C97" i="2" l="1"/>
  <c r="C82" i="2"/>
  <c r="K82" i="2"/>
  <c r="C63" i="2"/>
  <c r="C56" i="2"/>
  <c r="C58" i="2"/>
  <c r="K58" i="2"/>
  <c r="I97" i="2"/>
  <c r="F46" i="2"/>
  <c r="I46" i="2"/>
  <c r="F73" i="2"/>
  <c r="G73" i="2" s="1"/>
  <c r="I82" i="2"/>
  <c r="I56" i="2"/>
  <c r="F56" i="2"/>
  <c r="K63" i="2"/>
  <c r="F63" i="2"/>
  <c r="I63" i="2"/>
  <c r="E46" i="2"/>
  <c r="G97" i="2" l="1"/>
  <c r="G56" i="2"/>
  <c r="G63" i="2"/>
  <c r="C55" i="2"/>
  <c r="K55" i="2"/>
  <c r="C46" i="2"/>
  <c r="G46" i="2" s="1"/>
  <c r="J22" i="2"/>
  <c r="J51" i="2"/>
  <c r="E48" i="2"/>
  <c r="J21" i="2" l="1"/>
  <c r="C48" i="2"/>
  <c r="E51" i="2"/>
  <c r="E21" i="2" s="1"/>
  <c r="C51" i="2" l="1"/>
  <c r="K26" i="2"/>
  <c r="C26" i="2"/>
  <c r="C22" i="2"/>
  <c r="K22" i="2"/>
  <c r="E129" i="2"/>
  <c r="E128" i="2" s="1"/>
  <c r="H129" i="2"/>
  <c r="J129" i="2"/>
  <c r="D129" i="2"/>
  <c r="E126" i="2"/>
  <c r="E122" i="2" s="1"/>
  <c r="D126" i="2"/>
  <c r="D122" i="2" s="1"/>
  <c r="E119" i="2"/>
  <c r="J119" i="2"/>
  <c r="J105" i="2" s="1"/>
  <c r="C115" i="2"/>
  <c r="E106" i="2"/>
  <c r="H106" i="2"/>
  <c r="H105" i="2" s="1"/>
  <c r="D106" i="2"/>
  <c r="D105" i="2" s="1"/>
  <c r="E105" i="2" l="1"/>
  <c r="K123" i="2"/>
  <c r="C126" i="2"/>
  <c r="C131" i="2"/>
  <c r="C132" i="2"/>
  <c r="D128" i="2"/>
  <c r="C129" i="2"/>
  <c r="C123" i="2"/>
  <c r="C119" i="2"/>
  <c r="C106" i="2"/>
  <c r="C108" i="2"/>
  <c r="J128" i="2"/>
  <c r="K128" i="2" s="1"/>
  <c r="K129" i="2"/>
  <c r="I66" i="2"/>
  <c r="F66" i="2"/>
  <c r="G66" i="2" s="1"/>
  <c r="I115" i="2"/>
  <c r="G115" i="2"/>
  <c r="I132" i="2"/>
  <c r="I106" i="2"/>
  <c r="F106" i="2"/>
  <c r="I123" i="2"/>
  <c r="I108" i="2"/>
  <c r="I119" i="2"/>
  <c r="F119" i="2"/>
  <c r="K65" i="2"/>
  <c r="H128" i="2"/>
  <c r="F129" i="2"/>
  <c r="I129" i="2"/>
  <c r="I126" i="2"/>
  <c r="F126" i="2"/>
  <c r="F122" i="2" s="1"/>
  <c r="C21" i="2"/>
  <c r="K21" i="2"/>
  <c r="E72" i="2"/>
  <c r="H72" i="2"/>
  <c r="J72" i="2"/>
  <c r="D72" i="2"/>
  <c r="E70" i="2"/>
  <c r="E69" i="2" s="1"/>
  <c r="H70" i="2"/>
  <c r="J70" i="2"/>
  <c r="D70" i="2"/>
  <c r="E62" i="2"/>
  <c r="H62" i="2"/>
  <c r="J62" i="2"/>
  <c r="D62" i="2"/>
  <c r="E143" i="2" l="1"/>
  <c r="C128" i="2"/>
  <c r="I105" i="2"/>
  <c r="F105" i="2"/>
  <c r="G126" i="2"/>
  <c r="C105" i="2"/>
  <c r="G132" i="2"/>
  <c r="G129" i="2"/>
  <c r="G123" i="2"/>
  <c r="C122" i="2"/>
  <c r="G119" i="2"/>
  <c r="G108" i="2"/>
  <c r="G106" i="2"/>
  <c r="C72" i="2"/>
  <c r="D69" i="2"/>
  <c r="C69" i="2" s="1"/>
  <c r="C70" i="2"/>
  <c r="C62" i="2"/>
  <c r="K62" i="2"/>
  <c r="K105" i="2"/>
  <c r="I122" i="2"/>
  <c r="K122" i="2"/>
  <c r="I72" i="2"/>
  <c r="F72" i="2"/>
  <c r="F62" i="2"/>
  <c r="I62" i="2"/>
  <c r="I128" i="2"/>
  <c r="F128" i="2"/>
  <c r="G128" i="2" s="1"/>
  <c r="I65" i="2"/>
  <c r="F65" i="2"/>
  <c r="G65" i="2" s="1"/>
  <c r="J69" i="2"/>
  <c r="J143" i="2" s="1"/>
  <c r="K70" i="2"/>
  <c r="H69" i="2"/>
  <c r="I70" i="2"/>
  <c r="F70" i="2"/>
  <c r="K72" i="2"/>
  <c r="G131" i="2"/>
  <c r="I131" i="2"/>
  <c r="F23" i="2"/>
  <c r="G23" i="2" s="1"/>
  <c r="I23" i="2"/>
  <c r="H22" i="2"/>
  <c r="F24" i="2"/>
  <c r="G24" i="2" s="1"/>
  <c r="I24" i="2"/>
  <c r="D143" i="2" l="1"/>
  <c r="K69" i="2"/>
  <c r="K143" i="2"/>
  <c r="I22" i="2"/>
  <c r="G122" i="2"/>
  <c r="G105" i="2"/>
  <c r="G70" i="2"/>
  <c r="G72" i="2"/>
  <c r="G62" i="2"/>
  <c r="I69" i="2"/>
  <c r="F69" i="2"/>
  <c r="F22" i="2"/>
  <c r="F27" i="2"/>
  <c r="G27" i="2" s="1"/>
  <c r="I27" i="2"/>
  <c r="I26" i="2"/>
  <c r="F28" i="2"/>
  <c r="G28" i="2" s="1"/>
  <c r="I28" i="2"/>
  <c r="I48" i="2"/>
  <c r="F50" i="2"/>
  <c r="G50" i="2" s="1"/>
  <c r="I50" i="2"/>
  <c r="G69" i="2" l="1"/>
  <c r="G22" i="2"/>
  <c r="C143" i="2"/>
  <c r="F26" i="2"/>
  <c r="F48" i="2"/>
  <c r="G26" i="2" l="1"/>
  <c r="G48" i="2"/>
  <c r="H51" i="2"/>
  <c r="H21" i="2" s="1"/>
  <c r="H143" i="2" s="1"/>
  <c r="F52" i="2"/>
  <c r="G52" i="2" s="1"/>
  <c r="I52" i="2"/>
  <c r="I51" i="2" l="1"/>
  <c r="F51" i="2"/>
  <c r="F21" i="2" l="1"/>
  <c r="F143" i="2" s="1"/>
  <c r="I21" i="2"/>
  <c r="G21" i="2"/>
  <c r="G51" i="2"/>
  <c r="G58" i="2"/>
  <c r="I58" i="2" l="1"/>
  <c r="G55" i="2" l="1"/>
  <c r="I55" i="2"/>
  <c r="G143" i="2" l="1"/>
  <c r="I143" i="2"/>
</calcChain>
</file>

<file path=xl/sharedStrings.xml><?xml version="1.0" encoding="utf-8"?>
<sst xmlns="http://schemas.openxmlformats.org/spreadsheetml/2006/main" count="151" uniqueCount="147">
  <si>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</si>
  <si>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</si>
  <si>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</si>
  <si>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</si>
  <si>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</si>
  <si>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</si>
  <si>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</si>
  <si>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рублей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</si>
  <si>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</si>
  <si>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</si>
  <si>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</si>
  <si>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</si>
  <si>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</si>
  <si>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</si>
  <si>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</si>
  <si>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</si>
  <si>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</si>
  <si>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</si>
  <si>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</si>
  <si>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</si>
  <si>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</si>
  <si>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</si>
  <si>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</si>
  <si>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</si>
  <si>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</si>
  <si>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</si>
  <si>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</si>
  <si>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</si>
  <si>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</si>
  <si>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</si>
  <si>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</si>
  <si>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</si>
  <si>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</si>
  <si>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</si>
  <si>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</si>
  <si>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</si>
  <si>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</si>
  <si>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</si>
  <si>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</si>
  <si>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</si>
  <si>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</si>
  <si>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</si>
  <si>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</si>
  <si>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Основное мероприятие: "Организация трудоустройства несовершеннолетних граждан" (6200200000)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</si>
  <si>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</si>
  <si>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</si>
  <si>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</si>
  <si>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    Устройство и содержание объектов благоустройства и их элементов (1700217021)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</si>
  <si>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</si>
  <si>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</si>
  <si>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</si>
  <si>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</si>
  <si>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</si>
  <si>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</si>
  <si>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</si>
  <si>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</si>
  <si>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</si>
  <si>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</si>
  <si>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</si>
  <si>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</si>
  <si>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</si>
  <si>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</si>
  <si>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</si>
  <si>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</si>
  <si>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</si>
  <si>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>Организация и проведение культурно-массовых мероприятий в Тернейском муниципальном округе (5600240991)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</si>
  <si>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</si>
  <si>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</si>
  <si>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>Всего, рублей</t>
  </si>
  <si>
    <t>Муниципальная программа "Организация ритуальных услуг и содержание мест захоронения кладбищ) на территории ТМО на 2024-2030 годы"(1400000000)</t>
  </si>
  <si>
    <t xml:space="preserve"> 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бюджета, в том числе софинансирование (14001S2170)</t>
  </si>
  <si>
    <t xml:space="preserve">        Муниципальная программа "Развитие образования " на 2021 - 2025 годы (1500000000)</t>
  </si>
  <si>
    <t xml:space="preserve">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(19001S2620)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</si>
  <si>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 за счёт субсидии из краевого бюджета, в том числе софинансирование (20001S2230)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</si>
  <si>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 (4000000000)</t>
  </si>
  <si>
    <t xml:space="preserve"> 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софинансирование(56004S2540)</t>
  </si>
  <si>
    <t>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</si>
  <si>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Обеспечение деятельности добровольной пожарной охраны(6700403990)</t>
  </si>
  <si>
    <t xml:space="preserve">   Основное мероприятие: Мероприятия по организации ритуальных услуг (1400100000)</t>
  </si>
  <si>
    <t xml:space="preserve">        Муниципальная программа "Обеспечение населения Тернейского муниципального округа  твёрдым топливом на 2024-2030 годы" (1900000000)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</si>
  <si>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округа" (6200000000)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</si>
  <si>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 (6300000000)</t>
  </si>
  <si>
    <t xml:space="preserve">РАСХОДЫ БЮДЖЕТА ТЕРНЕЙСКОГО МУНИЦИПАЛЬНОГО ОКРУГА  ЗА 1 КВАРТАЛ 2025 ГОДА ПО ФИНАНСОВОМУ ОБЕСПЕЧЕНИЮ МУНИЦИПАЛЬНЫХ ПРОГРАММ  </t>
  </si>
  <si>
    <t xml:space="preserve">       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(1500250500)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</si>
  <si>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(1500251790)</t>
  </si>
  <si>
    <t xml:space="preserve">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(1500293140)</t>
  </si>
  <si>
    <t xml:space="preserve">            Основное мероприятие: Строительство средней общеобразовательной школы на 80 мест пгт.Светлая (1500300000)</t>
  </si>
  <si>
    <t xml:space="preserve">           Строительство средней общеобразовательной школы на 80 мест пгт.Светлая ( содержание) за счёт местного бюджета (1500312041)</t>
  </si>
  <si>
    <t xml:space="preserve">           Строительство средней общеобразовательной школы на 80 мест пгт.Светлая включая софинансирование с местного бюджета (15003S2040)</t>
  </si>
  <si>
    <t xml:space="preserve">         Основное мероприятие: Ремонт и капитальный ремонт общеобразовательных учреждений (1500400000)</t>
  </si>
  <si>
    <t xml:space="preserve">        Проведение технического обследования объекта незавершённого строительства п.Пластун, ул.Лермонтова (1500401131)</t>
  </si>
  <si>
    <r>
      <t xml:space="preserve">       </t>
    </r>
    <r>
      <rPr>
        <sz val="10"/>
        <color rgb="FF000000"/>
        <rFont val="Times New Roman"/>
        <family val="1"/>
        <charset val="204"/>
      </rPr>
      <t xml:space="preserve"> Постановка на кадастровый учёт объекта объекта незавершённого строительства п.Пластун, ул.Лермонтова (1500401132)</t>
    </r>
  </si>
  <si>
    <t xml:space="preserve">         Разработка проектной документации для капитального ремонта спортивного стадиона: пгт.Пластун, ул.Пушкина, 1-В (1500411021)</t>
  </si>
  <si>
    <t xml:space="preserve">         Разработка проектной документации по привязке "умных" спортивных площадок (модульных спортивных сооружений) пгт.Терней (1500411022)</t>
  </si>
  <si>
    <t xml:space="preserve">         Инженерно-геологические изыскания для создания "умных" спортивных площадок (модульных спортивных сооружений) пгт.Терней (1500411023)</t>
  </si>
  <si>
    <t xml:space="preserve">          Основное мероприятие: "Реализация проектов инициативного бюджетирования" (1700500000)</t>
  </si>
  <si>
    <t xml:space="preserve">            Реализация проекта "Благоустройство территории МКУ ДОУ "Тернейская детская школа искусств" инициативного бюджетирования по направлению "Твой проект" (17005S2361)</t>
  </si>
  <si>
    <t xml:space="preserve">           Реализация проекта инициативного бюджетирования по направлению "Твой проект" "Храним память" (17005S2362)</t>
  </si>
  <si>
    <t xml:space="preserve">           Реализация проекта ""Асфальтированная дорожка вокруг школы" инициативного бюджетирования по направлению "Молодежный бюджет" (17005S2751)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</si>
  <si>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округа(400019Д001)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</si>
  <si>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округа(400019Д002)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</si>
  <si>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округа(400019Д003)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</si>
  <si>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округа(400019Д004)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</si>
  <si>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округа(400019Д005)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</si>
  <si>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округа(400019Д006)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</si>
  <si>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(400019Д007)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</si>
  <si>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(400019Д008)</t>
  </si>
  <si>
    <t xml:space="preserve">        Ремонт автомобильной дороги общего пользования местного значения Тернейского муниципального округа (400029Д110)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</si>
  <si>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округа(400029Д111)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</si>
  <si>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округа(400029Д112)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</si>
  <si>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(400029Д113)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</si>
  <si>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округа(400029Д115)</t>
  </si>
  <si>
    <t xml:space="preserve"> Ремонт автомобильных дорог общего пользования местного значения и инженерных сооружений на них в с.Самарга, с.Перетычиха, с.Агзу Тернейского муниципального округа(400029Д116)</t>
  </si>
  <si>
    <t xml:space="preserve"> Ремонт мостовых сооружений в пгт.Терней Тернейского муниципального округа(400029Д117)</t>
  </si>
  <si>
    <t xml:space="preserve"> Ремонт мостовых сооружений в пгт.Пластун Тернейского муниципального округа(400029Д118)</t>
  </si>
  <si>
    <t xml:space="preserve"> Ремонт пешеходного тротуара по ул.Партизанская в пгт.Терней Тернейского муниципального округа(400029Д119)</t>
  </si>
  <si>
    <t xml:space="preserve">  Ремонт тротуара по пер. Школьный в пгт. Пластун Тернейского муниципального округа (400029Д120)</t>
  </si>
  <si>
    <t xml:space="preserve"> Ремонт автомобильной дороги местного значения по ул. Пушкина (от д. 5а до д. 5в) в пгт. Пластун Тернейского муниципального округа (400029Д121)</t>
  </si>
  <si>
    <t xml:space="preserve">     Ремонт автомобильной дороги Амгу-Максимовка км 24-29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софинансирование (40002SД004)</t>
  </si>
  <si>
    <t xml:space="preserve">   Ремонт асфальтобетонного покрытия по ул. Пушкина в пгт. Пластун (от д. № 1А по ул. Пушкина до перекрёстка на ул. Гидростроителей и от д.№ 9/1Г до д. № 2 по ул. Пушкина) софинансирование за счет местного бюджета (40002SД018)</t>
  </si>
  <si>
    <t xml:space="preserve"> Ремонт асфальтобетонногопокрытия по ул. Юбилейная в пгт. Терней (от жилого д. №4б по ул. Юбилейная до д. № 2а по ул. Приморская) софинансирование за счет местного бюджета (40002SД028)</t>
  </si>
  <si>
    <t>Содержание пешеходных переходов, тротуаров и остановочных павильонов в пгт. Терней Тернейского муниципального округа (400039Д051)</t>
  </si>
  <si>
    <t xml:space="preserve">  Содержание пешеходных переходов и тротуаров и остановочных павильонов в пгт. Пластун Тернейского муниципального округа (400039Д052)</t>
  </si>
  <si>
    <t xml:space="preserve">        Содержание сети уличного освещения на дорогах общего пользования в пгт. Пластун Тернейского муниципального округа (400039Д053)</t>
  </si>
  <si>
    <t xml:space="preserve">        Содержание сети уличного освещения на дорогах общего пользования в пгт. Терней , в населенных пунктах Тернейского муниципального округа (40009Д054)</t>
  </si>
  <si>
    <t xml:space="preserve">        Содержание уличного освещения на территории Тернейского муниципального округа (400039Д057)</t>
  </si>
  <si>
    <t xml:space="preserve">        Устройство уличного освещения в пгт.Пластун Тернейского муниципального округа (400039Д055)</t>
  </si>
  <si>
    <t xml:space="preserve">        Устройство уличного освещения в пгт.Терней Тернейского муниципального округа 9400039Д056)</t>
  </si>
  <si>
    <t xml:space="preserve">  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 (5600455191)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</si>
  <si>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за счёт местного, краевого и федерального бюджетов (56004L4670)</t>
  </si>
  <si>
    <t xml:space="preserve">  Модернизация муниципальных библиотек за счет субсидии из краевого бюджета, в том числе софинансирование (56004S2510)</t>
  </si>
  <si>
    <t xml:space="preserve"> 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софинансирование (56007S2480)</t>
  </si>
  <si>
    <t xml:space="preserve"> Организация и обеспечение деятельности детских пришкольных оздоровительных лагерей (оплата труда, услуг и приобретение товарно-материальных запасов) (62001000001)</t>
  </si>
  <si>
    <t xml:space="preserve">  Организация временного трудоустройства несовершеннолетних граждан в возрасте от 14 до18 лет в свободное от учёбы время (62002S4050)</t>
  </si>
  <si>
    <t xml:space="preserve"> Обустройство искусственных пожарных водоемов объемом 54 м3 в населенных пунктах в нормативном радиусе 200 метров от социально значимых объекто (6700103123)</t>
  </si>
  <si>
    <t xml:space="preserve"> Содержание пожарных водоёмов (6700103124)</t>
  </si>
  <si>
    <t xml:space="preserve">   Основное мероприятие: Мероприятия по обеспечению безопасности граждан на территории Тернейского муниципального округа.(6700500000)</t>
  </si>
  <si>
    <t>Обеспечение безопасности граждан при возникновении конфликтных ситуаций с крупными хищниками в населенных пунктах на территории Тернейского муниципального округа (6700567005)</t>
  </si>
  <si>
    <t xml:space="preserve"> Муниципальная программа "Информатизация администрации Тернейского муниципального округа на 2024 - 2027 гг." (6800000000)</t>
  </si>
  <si>
    <t>Основное мероприятие:Оказание услуг по созданию условий для развития услуг широкополосного доступа к информационно-телекоммукационной сети интернет в Тернейском муниципальном округе.</t>
  </si>
  <si>
    <t xml:space="preserve">   Оказание услуг по созданию условий для развития услуг широкополосного доступа к информационно-телекоммуникационной сети интернет в пгт. Терней Тернейского муниципального округа  Приморского края.(68003S2740)</t>
  </si>
  <si>
    <t xml:space="preserve"> Основное мероприятие: Субсидии некоммерческим организациям -общинам коренных малочисленных народов Севера, Сибири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 (6300100000)</t>
  </si>
  <si>
    <t xml:space="preserve">  Субсидии некоммерческим организациям -общинам коренных малочисленных народов Севера, Сибири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 (6300155180)</t>
  </si>
  <si>
    <t>Приложение № 5</t>
  </si>
  <si>
    <t>к постановлению администрации</t>
  </si>
  <si>
    <t>Тернейского муниципального округа</t>
  </si>
  <si>
    <t>от 21.04.2025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</si>
</sst>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31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5" fillId="0" borderId="2" xfId="7" applyNumberFormat="1" applyFont="1" applyFill="1" applyAlignment="1" applyProtection="1">
      <alignment horizontal="center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4" fontId="13" fillId="6" borderId="4" xfId="7" applyNumberFormat="1" applyFont="1" applyFill="1" applyBorder="1" applyProtection="1">
      <alignment horizontal="center" vertical="top" shrinkToFit="1"/>
    </xf>
    <xf numFmtId="4" fontId="13" fillId="6" borderId="4" xfId="9" applyNumberFormat="1" applyFont="1" applyFill="1" applyBorder="1" applyProtection="1">
      <alignment horizontal="right" vertical="top" shrinkToFit="1"/>
    </xf>
    <xf numFmtId="0" fontId="0" fillId="6" borderId="0" xfId="0" applyFill="1" applyProtection="1">
      <protection locked="0"/>
    </xf>
    <xf numFmtId="4" fontId="13" fillId="6" borderId="2" xfId="9" applyNumberFormat="1" applyFont="1" applyFill="1" applyProtection="1">
      <alignment horizontal="right" vertical="top" shrinkToFit="1"/>
    </xf>
    <xf numFmtId="0" fontId="9" fillId="6" borderId="13" xfId="6" applyNumberFormat="1" applyFont="1" applyFill="1" applyBorder="1" applyAlignment="1" applyProtection="1">
      <alignment vertical="center" wrapText="1"/>
    </xf>
    <xf numFmtId="0" fontId="9" fillId="6" borderId="14" xfId="6" applyNumberFormat="1" applyFont="1" applyFill="1" applyBorder="1" applyAlignment="1" applyProtection="1">
      <alignment vertical="center" wrapText="1"/>
    </xf>
    <xf numFmtId="4" fontId="13" fillId="6" borderId="2" xfId="7" applyNumberFormat="1" applyFont="1" applyFill="1" applyProtection="1">
      <alignment horizontal="center" vertical="top" shrinkToFit="1"/>
    </xf>
    <xf numFmtId="4" fontId="13" fillId="6" borderId="5" xfId="5" applyNumberFormat="1" applyFont="1" applyFill="1" applyBorder="1" applyProtection="1">
      <alignment horizontal="center" vertical="center" wrapText="1"/>
    </xf>
    <xf numFmtId="4" fontId="13" fillId="6" borderId="2" xfId="5" applyNumberFormat="1" applyFont="1" applyFill="1" applyAlignment="1" applyProtection="1">
      <alignment horizontal="right" vertical="center" wrapText="1"/>
    </xf>
    <xf numFmtId="4" fontId="13" fillId="6" borderId="5" xfId="5" applyNumberFormat="1" applyFont="1" applyFill="1" applyBorder="1" applyAlignment="1" applyProtection="1">
      <alignment horizontal="right" vertical="center" wrapText="1"/>
    </xf>
    <xf numFmtId="0" fontId="7" fillId="6" borderId="13" xfId="6" applyNumberFormat="1" applyFont="1" applyFill="1" applyBorder="1" applyAlignment="1" applyProtection="1">
      <alignment vertical="center" wrapText="1"/>
    </xf>
    <xf numFmtId="4" fontId="14" fillId="0" borderId="11" xfId="7" applyNumberFormat="1" applyFont="1" applyFill="1" applyBorder="1" applyProtection="1">
      <alignment horizontal="center" vertical="top" shrinkToFit="1"/>
    </xf>
    <xf numFmtId="4" fontId="14" fillId="0" borderId="5" xfId="9" applyNumberFormat="1" applyFont="1" applyFill="1" applyBorder="1" applyProtection="1">
      <alignment horizontal="right" vertical="top" shrinkToFit="1"/>
    </xf>
    <xf numFmtId="0" fontId="9" fillId="6" borderId="14" xfId="5" applyNumberFormat="1" applyFont="1" applyFill="1" applyBorder="1" applyAlignment="1" applyProtection="1">
      <alignment horizontal="left" vertical="center" wrapText="1"/>
    </xf>
    <xf numFmtId="4" fontId="15" fillId="6" borderId="5" xfId="5" applyNumberFormat="1" applyFont="1" applyFill="1" applyBorder="1" applyProtection="1">
      <alignment horizontal="center" vertical="center" wrapText="1"/>
    </xf>
    <xf numFmtId="4" fontId="15" fillId="6" borderId="2" xfId="5" applyNumberFormat="1" applyFont="1" applyFill="1" applyAlignment="1" applyProtection="1">
      <alignment horizontal="right" vertical="center" wrapText="1"/>
    </xf>
    <xf numFmtId="4" fontId="15" fillId="6" borderId="5" xfId="5" applyNumberFormat="1" applyFont="1" applyFill="1" applyBorder="1" applyAlignment="1" applyProtection="1">
      <alignment horizontal="right" vertical="center" wrapText="1"/>
    </xf>
    <xf numFmtId="0" fontId="10" fillId="6" borderId="13" xfId="6" applyNumberFormat="1" applyFont="1" applyFill="1" applyBorder="1" applyAlignment="1" applyProtection="1">
      <alignment vertical="center" wrapText="1"/>
    </xf>
    <xf numFmtId="4" fontId="15" fillId="0" borderId="1" xfId="9" applyNumberFormat="1" applyFont="1" applyFill="1" applyBorder="1" applyProtection="1">
      <alignment horizontal="right" vertical="top" shrinkToFit="1"/>
    </xf>
    <xf numFmtId="4" fontId="6" fillId="0" borderId="29" xfId="0" applyNumberFormat="1" applyFont="1" applyFill="1" applyBorder="1" applyAlignment="1" applyProtection="1">
      <alignment vertical="top"/>
      <protection locked="0"/>
    </xf>
    <xf numFmtId="4" fontId="15" fillId="0" borderId="17" xfId="9" applyNumberFormat="1" applyFont="1" applyFill="1" applyBorder="1" applyProtection="1">
      <alignment horizontal="right" vertical="top" shrinkToFit="1"/>
    </xf>
    <xf numFmtId="4" fontId="15" fillId="0" borderId="30" xfId="9" applyNumberFormat="1" applyFont="1" applyFill="1" applyBorder="1" applyProtection="1">
      <alignment horizontal="right" vertical="top" shrinkToFit="1"/>
    </xf>
    <xf numFmtId="4" fontId="13" fillId="6" borderId="22" xfId="7" applyNumberFormat="1" applyFont="1" applyFill="1" applyBorder="1" applyProtection="1">
      <alignment horizontal="center" vertical="top" shrinkToFit="1"/>
    </xf>
    <xf numFmtId="4" fontId="13" fillId="6" borderId="13" xfId="9" applyNumberFormat="1" applyFont="1" applyFill="1" applyBorder="1" applyProtection="1">
      <alignment horizontal="right" vertical="top" shrinkToFit="1"/>
    </xf>
    <xf numFmtId="4" fontId="13" fillId="6" borderId="8" xfId="9" applyNumberFormat="1" applyFont="1" applyFill="1" applyBorder="1" applyProtection="1">
      <alignment horizontal="right" vertical="top" shrinkToFit="1"/>
    </xf>
    <xf numFmtId="4" fontId="15" fillId="0" borderId="11" xfId="9" applyNumberFormat="1" applyFont="1" applyFill="1" applyBorder="1" applyProtection="1">
      <alignment horizontal="right" vertical="top" shrinkToFit="1"/>
    </xf>
    <xf numFmtId="4" fontId="15" fillId="0" borderId="5" xfId="9" applyNumberFormat="1" applyFont="1" applyFill="1" applyBorder="1" applyProtection="1">
      <alignment horizontal="right" vertical="top" shrinkToFit="1"/>
    </xf>
    <xf numFmtId="4" fontId="14" fillId="0" borderId="11" xfId="9" applyNumberFormat="1" applyFont="1" applyFill="1" applyBorder="1" applyProtection="1">
      <alignment horizontal="right" vertical="top" shrinkToFit="1"/>
    </xf>
    <xf numFmtId="4" fontId="14" fillId="0" borderId="16" xfId="9" applyNumberFormat="1" applyFont="1" applyFill="1" applyBorder="1" applyProtection="1">
      <alignment horizontal="right" vertical="top" shrinkToFit="1"/>
    </xf>
    <xf numFmtId="4" fontId="13" fillId="0" borderId="4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0" fontId="9" fillId="6" borderId="7" xfId="6" applyNumberFormat="1" applyFont="1" applyFill="1" applyBorder="1" applyAlignment="1" applyProtection="1">
      <alignment vertical="center" wrapText="1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showGridLines="0" tabSelected="1" view="pageBreakPreview" zoomScale="90" zoomScaleNormal="100" zoomScaleSheetLayoutView="90" workbookViewId="0">
      <pane ySplit="13" topLeftCell="A134" activePane="bottomLeft" state="frozen"/>
      <selection pane="bottomLeft" activeCell="E16" sqref="E16"/>
    </sheetView>
  </sheetViews>
  <sheetFormatPr defaultColWidth="9.140625" defaultRowHeight="15" outlineLevelRow="7" x14ac:dyDescent="0.25"/>
  <cols>
    <col min="1" max="1" width="5.5703125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149999999999999" customHeight="1" x14ac:dyDescent="0.25">
      <c r="B2" s="3"/>
      <c r="C2" s="3"/>
      <c r="D2" s="3"/>
      <c r="E2" s="3"/>
      <c r="F2" s="3"/>
      <c r="G2" s="3"/>
      <c r="H2" s="130" t="s">
        <v>143</v>
      </c>
      <c r="I2" s="130"/>
      <c r="J2" s="130"/>
      <c r="K2" s="130"/>
    </row>
    <row r="3" spans="1:11" ht="16.149999999999999" customHeight="1" x14ac:dyDescent="0.25">
      <c r="B3" s="3"/>
      <c r="C3" s="3"/>
      <c r="D3" s="3"/>
      <c r="E3" s="3"/>
      <c r="F3" s="3"/>
      <c r="G3" s="3"/>
      <c r="H3" s="130" t="s">
        <v>144</v>
      </c>
      <c r="I3" s="130"/>
      <c r="J3" s="130"/>
      <c r="K3" s="130"/>
    </row>
    <row r="4" spans="1:11" ht="16.149999999999999" customHeight="1" x14ac:dyDescent="0.25">
      <c r="B4" s="3"/>
      <c r="C4" s="3"/>
      <c r="D4" s="3"/>
      <c r="E4" s="3"/>
      <c r="F4" s="3"/>
      <c r="G4" s="3"/>
      <c r="H4" s="130" t="s">
        <v>145</v>
      </c>
      <c r="I4" s="130"/>
      <c r="J4" s="130"/>
      <c r="K4" s="130"/>
    </row>
    <row r="5" spans="1:11" ht="16.149999999999999" customHeight="1" x14ac:dyDescent="0.25">
      <c r="B5" s="3"/>
      <c r="C5" s="3"/>
      <c r="D5" s="3"/>
      <c r="E5" s="3"/>
      <c r="F5" s="3"/>
      <c r="G5" s="3"/>
      <c r="H5" s="130" t="s">
        <v>146</v>
      </c>
      <c r="I5" s="130"/>
      <c r="J5" s="130"/>
      <c r="K5" s="130"/>
    </row>
    <row r="6" spans="1:11" ht="16.149999999999999" customHeight="1" x14ac:dyDescent="0.25">
      <c r="B6" s="3"/>
      <c r="C6" s="3"/>
      <c r="D6" s="3"/>
      <c r="E6" s="3"/>
      <c r="F6" s="3"/>
      <c r="G6" s="3"/>
      <c r="H6" s="129"/>
      <c r="I6" s="129"/>
      <c r="J6" s="129"/>
      <c r="K6" s="129"/>
    </row>
    <row r="7" spans="1:11" ht="16.149999999999999" customHeight="1" x14ac:dyDescent="0.25">
      <c r="B7" s="3"/>
      <c r="C7" s="3"/>
      <c r="D7" s="3"/>
      <c r="E7" s="3"/>
      <c r="F7" s="3"/>
      <c r="G7" s="3"/>
      <c r="H7" s="129"/>
      <c r="I7" s="129"/>
      <c r="J7" s="129"/>
      <c r="K7" s="129"/>
    </row>
    <row r="8" spans="1:11" ht="12.6" hidden="1" customHeight="1" x14ac:dyDescent="0.25">
      <c r="B8" s="3"/>
      <c r="C8" s="3"/>
      <c r="D8" s="3"/>
      <c r="E8" s="3"/>
      <c r="F8" s="3"/>
      <c r="G8" s="3"/>
      <c r="H8" s="4"/>
      <c r="I8" s="4"/>
      <c r="J8" s="5"/>
      <c r="K8" s="3"/>
    </row>
    <row r="9" spans="1:11" ht="17.45" customHeight="1" x14ac:dyDescent="0.25">
      <c r="B9" s="125" t="s">
        <v>82</v>
      </c>
      <c r="C9" s="125"/>
      <c r="D9" s="125"/>
      <c r="E9" s="125"/>
      <c r="F9" s="125"/>
      <c r="G9" s="125"/>
      <c r="H9" s="125"/>
      <c r="I9" s="125"/>
      <c r="J9" s="125"/>
      <c r="K9" s="125"/>
    </row>
    <row r="10" spans="1:11" ht="10.9" customHeight="1" x14ac:dyDescent="0.25">
      <c r="B10" s="8"/>
      <c r="C10" s="8"/>
      <c r="D10" s="8"/>
      <c r="E10" s="8"/>
      <c r="F10" s="8"/>
      <c r="G10" s="8"/>
      <c r="H10" s="8"/>
      <c r="I10" s="8"/>
      <c r="J10" s="9"/>
      <c r="K10" s="9" t="s">
        <v>7</v>
      </c>
    </row>
    <row r="11" spans="1:11" ht="15.75" customHeight="1" x14ac:dyDescent="0.25">
      <c r="A11" s="35"/>
      <c r="B11" s="31"/>
      <c r="C11" s="126" t="s">
        <v>4</v>
      </c>
      <c r="D11" s="127"/>
      <c r="E11" s="128"/>
      <c r="F11" s="126" t="s">
        <v>6</v>
      </c>
      <c r="G11" s="127"/>
      <c r="H11" s="127"/>
      <c r="I11" s="127"/>
      <c r="J11" s="127"/>
      <c r="K11" s="128"/>
    </row>
    <row r="12" spans="1:11" ht="16.5" customHeight="1" x14ac:dyDescent="0.25">
      <c r="A12" s="36"/>
      <c r="B12" s="123" t="s">
        <v>0</v>
      </c>
      <c r="C12" s="121" t="s">
        <v>3</v>
      </c>
      <c r="D12" s="118" t="s">
        <v>5</v>
      </c>
      <c r="E12" s="119"/>
      <c r="F12" s="115" t="s">
        <v>68</v>
      </c>
      <c r="G12" s="116" t="s">
        <v>44</v>
      </c>
      <c r="H12" s="118" t="s">
        <v>5</v>
      </c>
      <c r="I12" s="119"/>
      <c r="J12" s="119"/>
      <c r="K12" s="120"/>
    </row>
    <row r="13" spans="1:11" ht="48" customHeight="1" x14ac:dyDescent="0.25">
      <c r="A13" s="39" t="s">
        <v>66</v>
      </c>
      <c r="B13" s="124"/>
      <c r="C13" s="122"/>
      <c r="D13" s="6" t="s">
        <v>58</v>
      </c>
      <c r="E13" s="22" t="s">
        <v>59</v>
      </c>
      <c r="F13" s="115"/>
      <c r="G13" s="117"/>
      <c r="H13" s="6" t="s">
        <v>60</v>
      </c>
      <c r="I13" s="6" t="s">
        <v>44</v>
      </c>
      <c r="J13" s="6" t="s">
        <v>59</v>
      </c>
      <c r="K13" s="6" t="s">
        <v>44</v>
      </c>
    </row>
    <row r="14" spans="1:11" ht="16.149999999999999" customHeight="1" x14ac:dyDescent="0.25">
      <c r="A14" s="36"/>
      <c r="B14" s="14">
        <v>1</v>
      </c>
      <c r="C14" s="6">
        <v>2</v>
      </c>
      <c r="D14" s="7">
        <v>3</v>
      </c>
      <c r="E14" s="7">
        <v>4</v>
      </c>
      <c r="F14" s="6">
        <v>5</v>
      </c>
      <c r="G14" s="7">
        <v>6</v>
      </c>
      <c r="H14" s="7">
        <v>7</v>
      </c>
      <c r="I14" s="7">
        <v>8</v>
      </c>
      <c r="J14" s="7">
        <v>9</v>
      </c>
      <c r="K14" s="6">
        <v>10</v>
      </c>
    </row>
    <row r="15" spans="1:11" s="85" customFormat="1" ht="30" customHeight="1" x14ac:dyDescent="0.25">
      <c r="A15" s="82">
        <v>1</v>
      </c>
      <c r="B15" s="96" t="s">
        <v>51</v>
      </c>
      <c r="C15" s="90">
        <f t="shared" ref="C15:C20" si="0">D15+E15</f>
        <v>100000</v>
      </c>
      <c r="D15" s="91">
        <f>D16</f>
        <v>100000</v>
      </c>
      <c r="E15" s="91">
        <f>E16</f>
        <v>0</v>
      </c>
      <c r="F15" s="92">
        <f t="shared" ref="F15:F20" si="1">H15+J15</f>
        <v>0</v>
      </c>
      <c r="G15" s="91">
        <f>F15/C15*100</f>
        <v>0</v>
      </c>
      <c r="H15" s="91">
        <v>0</v>
      </c>
      <c r="I15" s="91">
        <f>H15/D15*100</f>
        <v>0</v>
      </c>
      <c r="J15" s="91">
        <f>J16</f>
        <v>0</v>
      </c>
      <c r="K15" s="92">
        <v>0</v>
      </c>
    </row>
    <row r="16" spans="1:11" ht="27.75" customHeight="1" x14ac:dyDescent="0.25">
      <c r="A16" s="36"/>
      <c r="B16" s="29" t="s">
        <v>52</v>
      </c>
      <c r="C16" s="40">
        <f t="shared" si="0"/>
        <v>100000</v>
      </c>
      <c r="D16" s="41">
        <f>D17</f>
        <v>100000</v>
      </c>
      <c r="E16" s="41">
        <f>E17</f>
        <v>0</v>
      </c>
      <c r="F16" s="42">
        <f t="shared" si="1"/>
        <v>0</v>
      </c>
      <c r="G16" s="41">
        <f t="shared" ref="G16:G20" si="2">F16/C16*100</f>
        <v>0</v>
      </c>
      <c r="H16" s="41">
        <f>H17</f>
        <v>0</v>
      </c>
      <c r="I16" s="41">
        <f>H16/D16*100</f>
        <v>0</v>
      </c>
      <c r="J16" s="41">
        <f>J17</f>
        <v>0</v>
      </c>
      <c r="K16" s="42">
        <v>0</v>
      </c>
    </row>
    <row r="17" spans="1:11" ht="27.75" customHeight="1" x14ac:dyDescent="0.25">
      <c r="A17" s="37"/>
      <c r="B17" s="30" t="s">
        <v>53</v>
      </c>
      <c r="C17" s="43">
        <f t="shared" si="0"/>
        <v>100000</v>
      </c>
      <c r="D17" s="44">
        <v>100000</v>
      </c>
      <c r="E17" s="44">
        <v>0</v>
      </c>
      <c r="F17" s="45">
        <f t="shared" si="1"/>
        <v>0</v>
      </c>
      <c r="G17" s="44">
        <f t="shared" si="2"/>
        <v>0</v>
      </c>
      <c r="H17" s="44">
        <v>0</v>
      </c>
      <c r="I17" s="44">
        <f>H17/D17*100</f>
        <v>0</v>
      </c>
      <c r="J17" s="44">
        <v>0</v>
      </c>
      <c r="K17" s="45">
        <v>0</v>
      </c>
    </row>
    <row r="18" spans="1:11" ht="27.75" customHeight="1" x14ac:dyDescent="0.25">
      <c r="A18" s="36">
        <v>2</v>
      </c>
      <c r="B18" s="96" t="s">
        <v>69</v>
      </c>
      <c r="C18" s="97">
        <f t="shared" si="0"/>
        <v>2708192.6</v>
      </c>
      <c r="D18" s="98">
        <f>D19</f>
        <v>1354096.3</v>
      </c>
      <c r="E18" s="98">
        <f>E19</f>
        <v>1354096.3</v>
      </c>
      <c r="F18" s="99">
        <f t="shared" si="1"/>
        <v>0</v>
      </c>
      <c r="G18" s="98">
        <f t="shared" si="2"/>
        <v>0</v>
      </c>
      <c r="H18" s="98">
        <f>H19</f>
        <v>0</v>
      </c>
      <c r="I18" s="98">
        <f t="shared" ref="I18:I20" si="3">H18/D18*100</f>
        <v>0</v>
      </c>
      <c r="J18" s="98">
        <f>J19</f>
        <v>0</v>
      </c>
      <c r="K18" s="99">
        <v>0</v>
      </c>
    </row>
    <row r="19" spans="1:11" ht="27.75" customHeight="1" x14ac:dyDescent="0.25">
      <c r="A19" s="36"/>
      <c r="B19" s="29" t="s">
        <v>78</v>
      </c>
      <c r="C19" s="43">
        <f t="shared" si="0"/>
        <v>2708192.6</v>
      </c>
      <c r="D19" s="44">
        <f>D20</f>
        <v>1354096.3</v>
      </c>
      <c r="E19" s="44">
        <f>E20</f>
        <v>1354096.3</v>
      </c>
      <c r="F19" s="45">
        <f t="shared" si="1"/>
        <v>0</v>
      </c>
      <c r="G19" s="44">
        <f t="shared" si="2"/>
        <v>0</v>
      </c>
      <c r="H19" s="44">
        <f>H20</f>
        <v>0</v>
      </c>
      <c r="I19" s="44">
        <f t="shared" si="3"/>
        <v>0</v>
      </c>
      <c r="J19" s="44">
        <f>J20</f>
        <v>0</v>
      </c>
      <c r="K19" s="45">
        <v>0</v>
      </c>
    </row>
    <row r="20" spans="1:11" ht="42.75" customHeight="1" x14ac:dyDescent="0.25">
      <c r="A20" s="36"/>
      <c r="B20" s="30" t="s">
        <v>70</v>
      </c>
      <c r="C20" s="43">
        <f t="shared" si="0"/>
        <v>2708192.6</v>
      </c>
      <c r="D20" s="44">
        <v>1354096.3</v>
      </c>
      <c r="E20" s="44">
        <v>1354096.3</v>
      </c>
      <c r="F20" s="45">
        <f t="shared" si="1"/>
        <v>0</v>
      </c>
      <c r="G20" s="44">
        <f t="shared" si="2"/>
        <v>0</v>
      </c>
      <c r="H20" s="44">
        <v>0</v>
      </c>
      <c r="I20" s="44">
        <f t="shared" si="3"/>
        <v>0</v>
      </c>
      <c r="J20" s="44">
        <v>0</v>
      </c>
      <c r="K20" s="45">
        <v>0</v>
      </c>
    </row>
    <row r="21" spans="1:11" s="85" customFormat="1" ht="29.25" customHeight="1" x14ac:dyDescent="0.25">
      <c r="A21" s="82">
        <v>3</v>
      </c>
      <c r="B21" s="87" t="s">
        <v>71</v>
      </c>
      <c r="C21" s="89">
        <f t="shared" ref="C21:C61" si="4">D21+E21</f>
        <v>636339728.68000007</v>
      </c>
      <c r="D21" s="86">
        <f>D22+D26+D46+D48+D51+D53+D37+D40</f>
        <v>215474245.68000001</v>
      </c>
      <c r="E21" s="86">
        <f>E22+E26+E46+E48+E51+E53+E37</f>
        <v>420865483</v>
      </c>
      <c r="F21" s="86">
        <f>F22+F26+F46+F48+F51+F53+F37</f>
        <v>112717579.81999999</v>
      </c>
      <c r="G21" s="86">
        <f>F21/C21*100</f>
        <v>17.713428022766585</v>
      </c>
      <c r="H21" s="86">
        <f>H22+H26+H46+H48+H51+H53+H37</f>
        <v>58759868.020000011</v>
      </c>
      <c r="I21" s="86">
        <f>H21/D21*100</f>
        <v>27.270019131318403</v>
      </c>
      <c r="J21" s="86">
        <f>J22+J26+J46+J48+J51+J53+J37</f>
        <v>53957711.800000004</v>
      </c>
      <c r="K21" s="86">
        <f>J21/E21*100</f>
        <v>12.820655050012739</v>
      </c>
    </row>
    <row r="22" spans="1:11" ht="26.25" customHeight="1" outlineLevel="1" x14ac:dyDescent="0.25">
      <c r="A22" s="36"/>
      <c r="B22" s="15" t="s">
        <v>8</v>
      </c>
      <c r="C22" s="46">
        <f t="shared" si="4"/>
        <v>140706984</v>
      </c>
      <c r="D22" s="47">
        <f>D23+D24+D25</f>
        <v>63575318</v>
      </c>
      <c r="E22" s="47">
        <f>E23+E24+E25</f>
        <v>77131666</v>
      </c>
      <c r="F22" s="47">
        <f t="shared" ref="F22:J22" si="5">F23+F24+F25</f>
        <v>30339423.109999999</v>
      </c>
      <c r="G22" s="47">
        <f t="shared" ref="G22:G65" si="6">F22/C22*100</f>
        <v>21.562130213806586</v>
      </c>
      <c r="H22" s="47">
        <f t="shared" si="5"/>
        <v>16850862.960000001</v>
      </c>
      <c r="I22" s="47">
        <f t="shared" ref="I22:I65" si="7">H22/D22*100</f>
        <v>26.505353791545332</v>
      </c>
      <c r="J22" s="47">
        <f t="shared" si="5"/>
        <v>13488560.15</v>
      </c>
      <c r="K22" s="47">
        <f t="shared" ref="K22:K66" si="8">J22/E22*100</f>
        <v>17.487707513020659</v>
      </c>
    </row>
    <row r="23" spans="1:11" ht="27.75" customHeight="1" outlineLevel="2" x14ac:dyDescent="0.25">
      <c r="A23" s="36"/>
      <c r="B23" s="16" t="s">
        <v>13</v>
      </c>
      <c r="C23" s="48">
        <f t="shared" si="4"/>
        <v>8012550</v>
      </c>
      <c r="D23" s="49">
        <v>8012550</v>
      </c>
      <c r="E23" s="49">
        <v>0</v>
      </c>
      <c r="F23" s="49">
        <f>H23+J23</f>
        <v>1652677.08</v>
      </c>
      <c r="G23" s="49">
        <f t="shared" si="6"/>
        <v>20.626106295748546</v>
      </c>
      <c r="H23" s="49">
        <v>1652677.08</v>
      </c>
      <c r="I23" s="49">
        <f t="shared" si="7"/>
        <v>20.626106295748546</v>
      </c>
      <c r="J23" s="49">
        <v>0</v>
      </c>
      <c r="K23" s="49">
        <v>0</v>
      </c>
    </row>
    <row r="24" spans="1:11" ht="27.75" customHeight="1" outlineLevel="3" x14ac:dyDescent="0.25">
      <c r="A24" s="36"/>
      <c r="B24" s="16" t="s">
        <v>9</v>
      </c>
      <c r="C24" s="48">
        <f t="shared" si="4"/>
        <v>55562768</v>
      </c>
      <c r="D24" s="49">
        <v>55562768</v>
      </c>
      <c r="E24" s="49">
        <v>0</v>
      </c>
      <c r="F24" s="49">
        <f t="shared" ref="F24:F68" si="9">H24+J24</f>
        <v>15198185.880000001</v>
      </c>
      <c r="G24" s="49">
        <f t="shared" si="6"/>
        <v>27.353183484307337</v>
      </c>
      <c r="H24" s="49">
        <v>15198185.880000001</v>
      </c>
      <c r="I24" s="49">
        <f t="shared" si="7"/>
        <v>27.353183484307337</v>
      </c>
      <c r="J24" s="49">
        <v>0</v>
      </c>
      <c r="K24" s="49">
        <v>0</v>
      </c>
    </row>
    <row r="25" spans="1:11" ht="41.45" customHeight="1" outlineLevel="4" x14ac:dyDescent="0.25">
      <c r="A25" s="36"/>
      <c r="B25" s="16" t="s">
        <v>10</v>
      </c>
      <c r="C25" s="48">
        <f t="shared" si="4"/>
        <v>77131666</v>
      </c>
      <c r="D25" s="49">
        <v>0</v>
      </c>
      <c r="E25" s="49">
        <v>77131666</v>
      </c>
      <c r="F25" s="49">
        <f t="shared" si="9"/>
        <v>13488560.15</v>
      </c>
      <c r="G25" s="49">
        <f t="shared" si="6"/>
        <v>17.487707513020659</v>
      </c>
      <c r="H25" s="49">
        <v>0</v>
      </c>
      <c r="I25" s="49">
        <v>0</v>
      </c>
      <c r="J25" s="49">
        <v>13488560.15</v>
      </c>
      <c r="K25" s="49">
        <f t="shared" si="8"/>
        <v>17.487707513020659</v>
      </c>
    </row>
    <row r="26" spans="1:11" ht="30" customHeight="1" outlineLevel="5" x14ac:dyDescent="0.25">
      <c r="A26" s="36"/>
      <c r="B26" s="15" t="s">
        <v>11</v>
      </c>
      <c r="C26" s="46">
        <f t="shared" si="4"/>
        <v>322602716.89999998</v>
      </c>
      <c r="D26" s="47">
        <f>D27+D28+D32+D33+D35+D36+D29+D30+D31+D34</f>
        <v>75419102.25</v>
      </c>
      <c r="E26" s="47">
        <f>E27+E28+E32+E33+E35+E36+E29+E30+E31+E34</f>
        <v>247183614.65000001</v>
      </c>
      <c r="F26" s="47">
        <f t="shared" si="9"/>
        <v>63569753.110000007</v>
      </c>
      <c r="G26" s="47">
        <f t="shared" si="6"/>
        <v>19.705275182076438</v>
      </c>
      <c r="H26" s="47">
        <f>H27+H28+H32+H33+H35+H36+H29</f>
        <v>23100601.460000001</v>
      </c>
      <c r="I26" s="47">
        <f t="shared" si="7"/>
        <v>30.629642585012341</v>
      </c>
      <c r="J26" s="47">
        <f>J27+J28+J32+J33+J35+J36+J29+J30+J31+J34</f>
        <v>40469151.650000006</v>
      </c>
      <c r="K26" s="47">
        <f t="shared" si="8"/>
        <v>16.372101244373482</v>
      </c>
    </row>
    <row r="27" spans="1:11" ht="25.5" outlineLevel="6" x14ac:dyDescent="0.25">
      <c r="A27" s="36"/>
      <c r="B27" s="16" t="s">
        <v>12</v>
      </c>
      <c r="C27" s="48">
        <f t="shared" si="4"/>
        <v>200000</v>
      </c>
      <c r="D27" s="49">
        <v>200000</v>
      </c>
      <c r="E27" s="49">
        <v>0</v>
      </c>
      <c r="F27" s="49">
        <f t="shared" si="9"/>
        <v>0</v>
      </c>
      <c r="G27" s="49">
        <f t="shared" si="6"/>
        <v>0</v>
      </c>
      <c r="H27" s="49">
        <v>0</v>
      </c>
      <c r="I27" s="49">
        <f t="shared" si="7"/>
        <v>0</v>
      </c>
      <c r="J27" s="49">
        <v>0</v>
      </c>
      <c r="K27" s="49">
        <v>0</v>
      </c>
    </row>
    <row r="28" spans="1:11" ht="25.5" outlineLevel="7" x14ac:dyDescent="0.25">
      <c r="A28" s="36"/>
      <c r="B28" s="16" t="s">
        <v>14</v>
      </c>
      <c r="C28" s="48">
        <f t="shared" si="4"/>
        <v>75019102.25</v>
      </c>
      <c r="D28" s="49">
        <v>75019102.25</v>
      </c>
      <c r="E28" s="49">
        <v>0</v>
      </c>
      <c r="F28" s="49">
        <f t="shared" si="9"/>
        <v>23001927.460000001</v>
      </c>
      <c r="G28" s="49">
        <f t="shared" si="6"/>
        <v>30.661427250017514</v>
      </c>
      <c r="H28" s="49">
        <v>23001927.460000001</v>
      </c>
      <c r="I28" s="49">
        <f t="shared" si="7"/>
        <v>30.661427250017514</v>
      </c>
      <c r="J28" s="49">
        <v>0</v>
      </c>
      <c r="K28" s="49">
        <v>0</v>
      </c>
    </row>
    <row r="29" spans="1:11" ht="52.5" customHeight="1" outlineLevel="7" x14ac:dyDescent="0.25">
      <c r="A29" s="36"/>
      <c r="B29" s="16" t="s">
        <v>46</v>
      </c>
      <c r="C29" s="48">
        <f t="shared" si="4"/>
        <v>200000</v>
      </c>
      <c r="D29" s="49">
        <v>200000</v>
      </c>
      <c r="E29" s="49">
        <v>0</v>
      </c>
      <c r="F29" s="49">
        <f t="shared" si="9"/>
        <v>98674</v>
      </c>
      <c r="G29" s="49">
        <f t="shared" si="6"/>
        <v>49.336999999999996</v>
      </c>
      <c r="H29" s="49">
        <v>98674</v>
      </c>
      <c r="I29" s="49">
        <f t="shared" si="7"/>
        <v>49.336999999999996</v>
      </c>
      <c r="J29" s="49">
        <v>0</v>
      </c>
      <c r="K29" s="49">
        <v>0</v>
      </c>
    </row>
    <row r="30" spans="1:11" ht="52.5" customHeight="1" outlineLevel="7" x14ac:dyDescent="0.25">
      <c r="A30" s="36"/>
      <c r="B30" s="93" t="s">
        <v>83</v>
      </c>
      <c r="C30" s="48">
        <f t="shared" si="4"/>
        <v>421848</v>
      </c>
      <c r="D30" s="49">
        <v>0</v>
      </c>
      <c r="E30" s="49">
        <v>421848</v>
      </c>
      <c r="F30" s="49">
        <f t="shared" si="9"/>
        <v>93744</v>
      </c>
      <c r="G30" s="49">
        <f t="shared" si="6"/>
        <v>22.222222222222221</v>
      </c>
      <c r="H30" s="49">
        <v>0</v>
      </c>
      <c r="I30" s="49">
        <v>0</v>
      </c>
      <c r="J30" s="49">
        <v>93744</v>
      </c>
      <c r="K30" s="49">
        <f>J30/E30*100</f>
        <v>22.222222222222221</v>
      </c>
    </row>
    <row r="31" spans="1:11" ht="52.5" customHeight="1" outlineLevel="7" x14ac:dyDescent="0.25">
      <c r="A31" s="36"/>
      <c r="B31" s="93" t="s">
        <v>84</v>
      </c>
      <c r="C31" s="48">
        <f t="shared" si="4"/>
        <v>931141.65</v>
      </c>
      <c r="D31" s="49">
        <v>0</v>
      </c>
      <c r="E31" s="49">
        <v>931141.65</v>
      </c>
      <c r="F31" s="49">
        <f t="shared" si="9"/>
        <v>203046.24</v>
      </c>
      <c r="G31" s="49">
        <f t="shared" si="6"/>
        <v>21.806160212036481</v>
      </c>
      <c r="H31" s="49">
        <v>0</v>
      </c>
      <c r="I31" s="49">
        <v>0</v>
      </c>
      <c r="J31" s="49">
        <v>203046.24</v>
      </c>
      <c r="K31" s="49">
        <f>J31/E31*100</f>
        <v>21.806160212036481</v>
      </c>
    </row>
    <row r="32" spans="1:11" ht="42" customHeight="1" outlineLevel="2" x14ac:dyDescent="0.25">
      <c r="A32" s="36"/>
      <c r="B32" s="16" t="s">
        <v>15</v>
      </c>
      <c r="C32" s="48">
        <f t="shared" si="4"/>
        <v>28641600</v>
      </c>
      <c r="D32" s="49">
        <v>0</v>
      </c>
      <c r="E32" s="49">
        <v>28641600</v>
      </c>
      <c r="F32" s="49">
        <f t="shared" si="9"/>
        <v>6787200</v>
      </c>
      <c r="G32" s="49">
        <f t="shared" si="6"/>
        <v>23.697000167588403</v>
      </c>
      <c r="H32" s="49">
        <v>0</v>
      </c>
      <c r="I32" s="49">
        <v>0</v>
      </c>
      <c r="J32" s="49">
        <v>6787200</v>
      </c>
      <c r="K32" s="49">
        <f t="shared" si="8"/>
        <v>23.697000167588403</v>
      </c>
    </row>
    <row r="33" spans="1:11" ht="42.75" customHeight="1" outlineLevel="3" x14ac:dyDescent="0.25">
      <c r="A33" s="36"/>
      <c r="B33" s="16" t="s">
        <v>16</v>
      </c>
      <c r="C33" s="48">
        <f t="shared" si="4"/>
        <v>203478125</v>
      </c>
      <c r="D33" s="49">
        <v>0</v>
      </c>
      <c r="E33" s="49">
        <v>203478125</v>
      </c>
      <c r="F33" s="49">
        <f t="shared" si="9"/>
        <v>30350000</v>
      </c>
      <c r="G33" s="49">
        <f t="shared" si="6"/>
        <v>14.915608250272602</v>
      </c>
      <c r="H33" s="49">
        <v>0</v>
      </c>
      <c r="I33" s="49">
        <v>0</v>
      </c>
      <c r="J33" s="49">
        <v>30350000</v>
      </c>
      <c r="K33" s="49">
        <f t="shared" si="8"/>
        <v>14.915608250272602</v>
      </c>
    </row>
    <row r="34" spans="1:11" ht="42.75" customHeight="1" outlineLevel="3" x14ac:dyDescent="0.25">
      <c r="A34" s="36"/>
      <c r="B34" s="93" t="s">
        <v>85</v>
      </c>
      <c r="C34" s="48">
        <f t="shared" si="4"/>
        <v>2530000</v>
      </c>
      <c r="D34" s="49">
        <v>0</v>
      </c>
      <c r="E34" s="49">
        <v>2530000</v>
      </c>
      <c r="F34" s="49">
        <f t="shared" si="9"/>
        <v>811252.31</v>
      </c>
      <c r="G34" s="49">
        <f t="shared" si="6"/>
        <v>32.065308695652178</v>
      </c>
      <c r="H34" s="49">
        <v>0</v>
      </c>
      <c r="I34" s="49">
        <v>0</v>
      </c>
      <c r="J34" s="49">
        <v>811252.31</v>
      </c>
      <c r="K34" s="49">
        <f t="shared" si="8"/>
        <v>32.065308695652178</v>
      </c>
    </row>
    <row r="35" spans="1:11" ht="40.9" customHeight="1" outlineLevel="4" x14ac:dyDescent="0.25">
      <c r="A35" s="36"/>
      <c r="B35" s="16" t="s">
        <v>17</v>
      </c>
      <c r="C35" s="48">
        <f t="shared" si="4"/>
        <v>3267400</v>
      </c>
      <c r="D35" s="49">
        <v>0</v>
      </c>
      <c r="E35" s="49">
        <v>3267400</v>
      </c>
      <c r="F35" s="49">
        <f t="shared" si="9"/>
        <v>739244.1</v>
      </c>
      <c r="G35" s="49">
        <f t="shared" si="6"/>
        <v>22.624842382322335</v>
      </c>
      <c r="H35" s="49">
        <v>0</v>
      </c>
      <c r="I35" s="49">
        <v>0</v>
      </c>
      <c r="J35" s="49">
        <v>739244.1</v>
      </c>
      <c r="K35" s="49">
        <f t="shared" si="8"/>
        <v>22.624842382322335</v>
      </c>
    </row>
    <row r="36" spans="1:11" ht="38.25" customHeight="1" outlineLevel="4" x14ac:dyDescent="0.25">
      <c r="A36" s="36"/>
      <c r="B36" s="93" t="s">
        <v>18</v>
      </c>
      <c r="C36" s="48">
        <f t="shared" si="4"/>
        <v>7913500</v>
      </c>
      <c r="D36" s="49">
        <v>0</v>
      </c>
      <c r="E36" s="49">
        <v>7913500</v>
      </c>
      <c r="F36" s="49">
        <f t="shared" si="9"/>
        <v>1484665</v>
      </c>
      <c r="G36" s="49">
        <f>F36/C36*100</f>
        <v>18.761167624944715</v>
      </c>
      <c r="H36" s="49">
        <v>0</v>
      </c>
      <c r="I36" s="49">
        <v>0</v>
      </c>
      <c r="J36" s="49">
        <v>1484665</v>
      </c>
      <c r="K36" s="49">
        <f t="shared" si="8"/>
        <v>18.761167624944715</v>
      </c>
    </row>
    <row r="37" spans="1:11" ht="38.25" customHeight="1" outlineLevel="4" x14ac:dyDescent="0.25">
      <c r="A37" s="36"/>
      <c r="B37" s="100" t="s">
        <v>86</v>
      </c>
      <c r="C37" s="46">
        <f>C38+C39</f>
        <v>97260181.030000001</v>
      </c>
      <c r="D37" s="46">
        <f t="shared" ref="D37:E37" si="10">D38+D39</f>
        <v>709978.67999999993</v>
      </c>
      <c r="E37" s="46">
        <f t="shared" si="10"/>
        <v>96550202.349999994</v>
      </c>
      <c r="F37" s="47">
        <f t="shared" si="9"/>
        <v>115666.6</v>
      </c>
      <c r="G37" s="47">
        <f>F37/C37*100</f>
        <v>0.1189249277300055</v>
      </c>
      <c r="H37" s="47">
        <f>H38+H39</f>
        <v>115666.6</v>
      </c>
      <c r="I37" s="47">
        <f>H37/E37*100</f>
        <v>0.11979943820387033</v>
      </c>
      <c r="J37" s="47">
        <f>J38+J39</f>
        <v>0</v>
      </c>
      <c r="K37" s="47">
        <v>0</v>
      </c>
    </row>
    <row r="38" spans="1:11" ht="38.25" customHeight="1" outlineLevel="4" x14ac:dyDescent="0.25">
      <c r="A38" s="36"/>
      <c r="B38" s="93" t="s">
        <v>87</v>
      </c>
      <c r="C38" s="48">
        <f t="shared" si="4"/>
        <v>282843</v>
      </c>
      <c r="D38" s="49">
        <v>282843</v>
      </c>
      <c r="E38" s="49">
        <v>0</v>
      </c>
      <c r="F38" s="49">
        <f t="shared" si="9"/>
        <v>115666.6</v>
      </c>
      <c r="G38" s="49">
        <f>F38/C38*100</f>
        <v>40.89427703708418</v>
      </c>
      <c r="H38" s="49">
        <v>115666.6</v>
      </c>
      <c r="I38" s="49">
        <f>H38/D38*100</f>
        <v>40.89427703708418</v>
      </c>
      <c r="J38" s="49">
        <v>0</v>
      </c>
      <c r="K38" s="49">
        <v>0</v>
      </c>
    </row>
    <row r="39" spans="1:11" ht="38.25" customHeight="1" outlineLevel="4" x14ac:dyDescent="0.25">
      <c r="A39" s="36"/>
      <c r="B39" s="93" t="s">
        <v>88</v>
      </c>
      <c r="C39" s="48">
        <f t="shared" si="4"/>
        <v>96977338.030000001</v>
      </c>
      <c r="D39" s="49">
        <v>427135.68</v>
      </c>
      <c r="E39" s="49">
        <v>96550202.349999994</v>
      </c>
      <c r="F39" s="49">
        <f t="shared" si="9"/>
        <v>0</v>
      </c>
      <c r="G39" s="49">
        <v>0</v>
      </c>
      <c r="H39" s="49">
        <v>0</v>
      </c>
      <c r="I39" s="49">
        <v>0</v>
      </c>
      <c r="J39" s="49">
        <v>0</v>
      </c>
      <c r="K39" s="49">
        <f t="shared" si="8"/>
        <v>0</v>
      </c>
    </row>
    <row r="40" spans="1:11" ht="38.25" customHeight="1" outlineLevel="4" x14ac:dyDescent="0.25">
      <c r="A40" s="36"/>
      <c r="B40" s="100" t="s">
        <v>89</v>
      </c>
      <c r="C40" s="46">
        <f>D40+E40</f>
        <v>2129045.75</v>
      </c>
      <c r="D40" s="47">
        <f>D41+D42+D43+D44+D45</f>
        <v>2129045.75</v>
      </c>
      <c r="E40" s="47">
        <f>E41+E42+E43+E44+E45</f>
        <v>0</v>
      </c>
      <c r="F40" s="47">
        <f>H40+J40</f>
        <v>0</v>
      </c>
      <c r="G40" s="47">
        <v>0</v>
      </c>
      <c r="H40" s="47">
        <f>H41+H42+H43+H44+H45</f>
        <v>0</v>
      </c>
      <c r="I40" s="47">
        <v>0</v>
      </c>
      <c r="J40" s="47">
        <f>J41+J42+J43+J44+J45</f>
        <v>0</v>
      </c>
      <c r="K40" s="49">
        <v>0</v>
      </c>
    </row>
    <row r="41" spans="1:11" ht="38.25" customHeight="1" outlineLevel="4" x14ac:dyDescent="0.25">
      <c r="A41" s="36"/>
      <c r="B41" s="93" t="s">
        <v>90</v>
      </c>
      <c r="C41" s="48">
        <f>D41+E41</f>
        <v>500000</v>
      </c>
      <c r="D41" s="49">
        <v>500000</v>
      </c>
      <c r="E41" s="49">
        <v>0</v>
      </c>
      <c r="F41" s="49">
        <f>H41+J41</f>
        <v>0</v>
      </c>
      <c r="G41" s="49">
        <f>F41/C41*100</f>
        <v>0</v>
      </c>
      <c r="H41" s="49">
        <v>0</v>
      </c>
      <c r="I41" s="49">
        <v>0</v>
      </c>
      <c r="J41" s="49">
        <v>0</v>
      </c>
      <c r="K41" s="49">
        <v>0</v>
      </c>
    </row>
    <row r="42" spans="1:11" ht="38.25" customHeight="1" outlineLevel="4" x14ac:dyDescent="0.25">
      <c r="A42" s="36"/>
      <c r="B42" s="100" t="s">
        <v>91</v>
      </c>
      <c r="C42" s="48">
        <f t="shared" ref="C42:C45" si="11">D42+E42</f>
        <v>130000</v>
      </c>
      <c r="D42" s="49">
        <v>130000</v>
      </c>
      <c r="E42" s="49">
        <v>0</v>
      </c>
      <c r="F42" s="49">
        <f t="shared" ref="F42:F45" si="12">H42+J42</f>
        <v>0</v>
      </c>
      <c r="G42" s="49">
        <f t="shared" ref="G42:G45" si="13">F42/C42*100</f>
        <v>0</v>
      </c>
      <c r="H42" s="49">
        <v>0</v>
      </c>
      <c r="I42" s="49">
        <v>0</v>
      </c>
      <c r="J42" s="49">
        <v>0</v>
      </c>
      <c r="K42" s="49">
        <v>0</v>
      </c>
    </row>
    <row r="43" spans="1:11" ht="38.25" customHeight="1" outlineLevel="4" x14ac:dyDescent="0.25">
      <c r="A43" s="36"/>
      <c r="B43" s="93" t="s">
        <v>92</v>
      </c>
      <c r="C43" s="48">
        <f t="shared" si="11"/>
        <v>507207.25</v>
      </c>
      <c r="D43" s="49">
        <v>507207.25</v>
      </c>
      <c r="E43" s="49">
        <v>0</v>
      </c>
      <c r="F43" s="49">
        <f t="shared" si="12"/>
        <v>0</v>
      </c>
      <c r="G43" s="49">
        <f t="shared" si="13"/>
        <v>0</v>
      </c>
      <c r="H43" s="49">
        <v>0</v>
      </c>
      <c r="I43" s="49">
        <v>0</v>
      </c>
      <c r="J43" s="49">
        <v>0</v>
      </c>
      <c r="K43" s="49">
        <v>0</v>
      </c>
    </row>
    <row r="44" spans="1:11" ht="38.25" customHeight="1" outlineLevel="4" x14ac:dyDescent="0.25">
      <c r="A44" s="36"/>
      <c r="B44" s="93" t="s">
        <v>93</v>
      </c>
      <c r="C44" s="48">
        <f t="shared" si="11"/>
        <v>471838.5</v>
      </c>
      <c r="D44" s="49">
        <v>471838.5</v>
      </c>
      <c r="E44" s="49">
        <v>0</v>
      </c>
      <c r="F44" s="49">
        <f t="shared" si="12"/>
        <v>0</v>
      </c>
      <c r="G44" s="49">
        <f t="shared" si="13"/>
        <v>0</v>
      </c>
      <c r="H44" s="49">
        <v>0</v>
      </c>
      <c r="I44" s="49">
        <v>0</v>
      </c>
      <c r="J44" s="49">
        <v>0</v>
      </c>
      <c r="K44" s="49">
        <v>0</v>
      </c>
    </row>
    <row r="45" spans="1:11" ht="38.25" customHeight="1" outlineLevel="4" x14ac:dyDescent="0.25">
      <c r="A45" s="36"/>
      <c r="B45" s="93" t="s">
        <v>94</v>
      </c>
      <c r="C45" s="48">
        <f t="shared" si="11"/>
        <v>520000</v>
      </c>
      <c r="D45" s="49">
        <v>520000</v>
      </c>
      <c r="E45" s="49">
        <v>0</v>
      </c>
      <c r="F45" s="49">
        <f t="shared" si="12"/>
        <v>0</v>
      </c>
      <c r="G45" s="49">
        <f t="shared" si="13"/>
        <v>0</v>
      </c>
      <c r="H45" s="49">
        <v>0</v>
      </c>
      <c r="I45" s="49">
        <v>0</v>
      </c>
      <c r="J45" s="49">
        <v>0</v>
      </c>
      <c r="K45" s="49">
        <v>0</v>
      </c>
    </row>
    <row r="46" spans="1:11" ht="27" customHeight="1" outlineLevel="4" x14ac:dyDescent="0.25">
      <c r="A46" s="36"/>
      <c r="B46" s="15" t="s">
        <v>19</v>
      </c>
      <c r="C46" s="46">
        <f t="shared" si="4"/>
        <v>136240</v>
      </c>
      <c r="D46" s="47">
        <f>D47</f>
        <v>136240</v>
      </c>
      <c r="E46" s="47">
        <f t="shared" ref="E46:J46" si="14">E47</f>
        <v>0</v>
      </c>
      <c r="F46" s="47">
        <f t="shared" si="9"/>
        <v>30707</v>
      </c>
      <c r="G46" s="47">
        <f t="shared" si="6"/>
        <v>22.538901937756901</v>
      </c>
      <c r="H46" s="47">
        <f t="shared" si="14"/>
        <v>30707</v>
      </c>
      <c r="I46" s="47">
        <f t="shared" si="7"/>
        <v>22.538901937756901</v>
      </c>
      <c r="J46" s="47">
        <f t="shared" si="14"/>
        <v>0</v>
      </c>
      <c r="K46" s="49">
        <v>0</v>
      </c>
    </row>
    <row r="47" spans="1:11" ht="27.75" customHeight="1" outlineLevel="4" x14ac:dyDescent="0.25">
      <c r="A47" s="36"/>
      <c r="B47" s="93" t="s">
        <v>20</v>
      </c>
      <c r="C47" s="48">
        <f t="shared" si="4"/>
        <v>136240</v>
      </c>
      <c r="D47" s="49">
        <v>136240</v>
      </c>
      <c r="E47" s="49">
        <v>0</v>
      </c>
      <c r="F47" s="49">
        <f t="shared" si="9"/>
        <v>30707</v>
      </c>
      <c r="G47" s="49">
        <f t="shared" si="6"/>
        <v>22.538901937756901</v>
      </c>
      <c r="H47" s="49">
        <v>30707</v>
      </c>
      <c r="I47" s="49">
        <f t="shared" si="7"/>
        <v>22.538901937756901</v>
      </c>
      <c r="J47" s="49">
        <v>0</v>
      </c>
      <c r="K47" s="49">
        <v>0</v>
      </c>
    </row>
    <row r="48" spans="1:11" ht="27.75" customHeight="1" outlineLevel="5" x14ac:dyDescent="0.25">
      <c r="A48" s="36"/>
      <c r="B48" s="15" t="s">
        <v>21</v>
      </c>
      <c r="C48" s="46">
        <f t="shared" si="4"/>
        <v>47772702</v>
      </c>
      <c r="D48" s="47">
        <f>D49+D50</f>
        <v>47772702</v>
      </c>
      <c r="E48" s="52">
        <f>E49+E50</f>
        <v>0</v>
      </c>
      <c r="F48" s="47">
        <f t="shared" si="9"/>
        <v>12264554.010000002</v>
      </c>
      <c r="G48" s="47">
        <f t="shared" si="6"/>
        <v>25.672724163686624</v>
      </c>
      <c r="H48" s="47">
        <f>H49+H50</f>
        <v>12264554.010000002</v>
      </c>
      <c r="I48" s="47">
        <f t="shared" si="7"/>
        <v>25.672724163686624</v>
      </c>
      <c r="J48" s="47">
        <f>J49+J50</f>
        <v>0</v>
      </c>
      <c r="K48" s="47">
        <v>0</v>
      </c>
    </row>
    <row r="49" spans="1:11" ht="25.5" outlineLevel="6" x14ac:dyDescent="0.25">
      <c r="A49" s="36"/>
      <c r="B49" s="16" t="s">
        <v>54</v>
      </c>
      <c r="C49" s="48">
        <f t="shared" si="4"/>
        <v>556200</v>
      </c>
      <c r="D49" s="49">
        <v>556200</v>
      </c>
      <c r="E49" s="51">
        <v>0</v>
      </c>
      <c r="F49" s="49">
        <f t="shared" si="9"/>
        <v>226554.8</v>
      </c>
      <c r="G49" s="49">
        <f t="shared" si="6"/>
        <v>40.732614167565622</v>
      </c>
      <c r="H49" s="49">
        <v>226554.8</v>
      </c>
      <c r="I49" s="49">
        <f t="shared" si="7"/>
        <v>40.732614167565622</v>
      </c>
      <c r="J49" s="49">
        <v>0</v>
      </c>
      <c r="K49" s="49">
        <v>0</v>
      </c>
    </row>
    <row r="50" spans="1:11" ht="25.5" outlineLevel="7" x14ac:dyDescent="0.25">
      <c r="A50" s="36"/>
      <c r="B50" s="16" t="s">
        <v>55</v>
      </c>
      <c r="C50" s="48">
        <f t="shared" si="4"/>
        <v>47216502</v>
      </c>
      <c r="D50" s="49">
        <v>47216502</v>
      </c>
      <c r="E50" s="51">
        <v>0</v>
      </c>
      <c r="F50" s="49">
        <f t="shared" si="9"/>
        <v>12037999.210000001</v>
      </c>
      <c r="G50" s="49">
        <f t="shared" si="6"/>
        <v>25.495321974507984</v>
      </c>
      <c r="H50" s="49">
        <v>12037999.210000001</v>
      </c>
      <c r="I50" s="49">
        <f t="shared" si="7"/>
        <v>25.495321974507984</v>
      </c>
      <c r="J50" s="49">
        <v>0</v>
      </c>
      <c r="K50" s="49">
        <v>0</v>
      </c>
    </row>
    <row r="51" spans="1:11" ht="27" customHeight="1" outlineLevel="6" x14ac:dyDescent="0.25">
      <c r="A51" s="36"/>
      <c r="B51" s="15" t="s">
        <v>22</v>
      </c>
      <c r="C51" s="46">
        <f t="shared" si="4"/>
        <v>25631859</v>
      </c>
      <c r="D51" s="47">
        <f>D52</f>
        <v>25631859</v>
      </c>
      <c r="E51" s="47">
        <f t="shared" ref="E51:J51" si="15">E52</f>
        <v>0</v>
      </c>
      <c r="F51" s="47">
        <f t="shared" si="9"/>
        <v>6353825.9900000002</v>
      </c>
      <c r="G51" s="47">
        <f t="shared" si="6"/>
        <v>24.788783326250353</v>
      </c>
      <c r="H51" s="47">
        <f t="shared" si="15"/>
        <v>6353825.9900000002</v>
      </c>
      <c r="I51" s="47">
        <f t="shared" si="7"/>
        <v>24.788783326250353</v>
      </c>
      <c r="J51" s="47">
        <f t="shared" si="15"/>
        <v>0</v>
      </c>
      <c r="K51" s="47">
        <v>0</v>
      </c>
    </row>
    <row r="52" spans="1:11" ht="27.75" customHeight="1" outlineLevel="7" x14ac:dyDescent="0.25">
      <c r="A52" s="36"/>
      <c r="B52" s="16" t="s">
        <v>56</v>
      </c>
      <c r="C52" s="48">
        <f t="shared" si="4"/>
        <v>25631859</v>
      </c>
      <c r="D52" s="49">
        <v>25631859</v>
      </c>
      <c r="E52" s="50">
        <v>0</v>
      </c>
      <c r="F52" s="49">
        <f t="shared" si="9"/>
        <v>6353825.9900000002</v>
      </c>
      <c r="G52" s="49">
        <f t="shared" si="6"/>
        <v>24.788783326250353</v>
      </c>
      <c r="H52" s="49">
        <v>6353825.9900000002</v>
      </c>
      <c r="I52" s="49">
        <f t="shared" si="7"/>
        <v>24.788783326250353</v>
      </c>
      <c r="J52" s="49">
        <v>0</v>
      </c>
      <c r="K52" s="49">
        <v>0</v>
      </c>
    </row>
    <row r="53" spans="1:11" ht="50.25" customHeight="1" outlineLevel="7" x14ac:dyDescent="0.25">
      <c r="A53" s="36"/>
      <c r="B53" s="15" t="s">
        <v>45</v>
      </c>
      <c r="C53" s="46">
        <f t="shared" si="4"/>
        <v>100000</v>
      </c>
      <c r="D53" s="47">
        <f>D54</f>
        <v>100000</v>
      </c>
      <c r="E53" s="53">
        <v>0</v>
      </c>
      <c r="F53" s="47">
        <f t="shared" si="9"/>
        <v>43650</v>
      </c>
      <c r="G53" s="47">
        <f t="shared" si="6"/>
        <v>43.65</v>
      </c>
      <c r="H53" s="47">
        <f>H54</f>
        <v>43650</v>
      </c>
      <c r="I53" s="47">
        <f t="shared" si="7"/>
        <v>43.65</v>
      </c>
      <c r="J53" s="47">
        <f>J54</f>
        <v>0</v>
      </c>
      <c r="K53" s="47">
        <v>0</v>
      </c>
    </row>
    <row r="54" spans="1:11" ht="39" customHeight="1" outlineLevel="7" x14ac:dyDescent="0.25">
      <c r="A54" s="36"/>
      <c r="B54" s="16" t="s">
        <v>57</v>
      </c>
      <c r="C54" s="48">
        <f>D54+E54</f>
        <v>100000</v>
      </c>
      <c r="D54" s="49">
        <v>100000</v>
      </c>
      <c r="E54" s="54">
        <v>0</v>
      </c>
      <c r="F54" s="49">
        <f>H54+J54</f>
        <v>43650</v>
      </c>
      <c r="G54" s="49">
        <f t="shared" si="6"/>
        <v>43.65</v>
      </c>
      <c r="H54" s="49">
        <v>43650</v>
      </c>
      <c r="I54" s="49">
        <f t="shared" si="7"/>
        <v>43.65</v>
      </c>
      <c r="J54" s="49">
        <v>0</v>
      </c>
      <c r="K54" s="49">
        <v>0</v>
      </c>
    </row>
    <row r="55" spans="1:11" s="85" customFormat="1" ht="28.5" customHeight="1" outlineLevel="7" x14ac:dyDescent="0.25">
      <c r="A55" s="82">
        <v>4</v>
      </c>
      <c r="B55" s="87" t="s">
        <v>23</v>
      </c>
      <c r="C55" s="89">
        <f t="shared" si="4"/>
        <v>8225757.5800000001</v>
      </c>
      <c r="D55" s="86">
        <f>D56+D58</f>
        <v>725757.58</v>
      </c>
      <c r="E55" s="86">
        <f>E56+E58</f>
        <v>7500000</v>
      </c>
      <c r="F55" s="86">
        <f>H55+J55</f>
        <v>201000</v>
      </c>
      <c r="G55" s="86">
        <f t="shared" si="6"/>
        <v>2.4435439294820549</v>
      </c>
      <c r="H55" s="86">
        <f>H56+H58</f>
        <v>201000</v>
      </c>
      <c r="I55" s="86">
        <f t="shared" si="7"/>
        <v>27.695198167961266</v>
      </c>
      <c r="J55" s="86">
        <f>J56+J58</f>
        <v>0</v>
      </c>
      <c r="K55" s="86">
        <f t="shared" si="8"/>
        <v>0</v>
      </c>
    </row>
    <row r="56" spans="1:11" ht="25.5" outlineLevel="4" x14ac:dyDescent="0.25">
      <c r="A56" s="36"/>
      <c r="B56" s="17" t="s">
        <v>24</v>
      </c>
      <c r="C56" s="63">
        <f t="shared" si="4"/>
        <v>650000</v>
      </c>
      <c r="D56" s="64">
        <f>D57</f>
        <v>650000</v>
      </c>
      <c r="E56" s="64">
        <f t="shared" ref="E56" si="16">E57</f>
        <v>0</v>
      </c>
      <c r="F56" s="47">
        <f t="shared" si="9"/>
        <v>201000</v>
      </c>
      <c r="G56" s="47">
        <f t="shared" si="6"/>
        <v>30.923076923076927</v>
      </c>
      <c r="H56" s="64">
        <f>H57</f>
        <v>201000</v>
      </c>
      <c r="I56" s="47">
        <f t="shared" si="7"/>
        <v>30.923076923076927</v>
      </c>
      <c r="J56" s="64">
        <f>J57</f>
        <v>0</v>
      </c>
      <c r="K56" s="47">
        <v>0</v>
      </c>
    </row>
    <row r="57" spans="1:11" ht="20.45" customHeight="1" outlineLevel="5" x14ac:dyDescent="0.25">
      <c r="A57" s="36"/>
      <c r="B57" s="16" t="s">
        <v>47</v>
      </c>
      <c r="C57" s="77">
        <f t="shared" si="4"/>
        <v>650000</v>
      </c>
      <c r="D57" s="65">
        <v>650000</v>
      </c>
      <c r="E57" s="62">
        <v>0</v>
      </c>
      <c r="F57" s="49">
        <f t="shared" si="9"/>
        <v>201000</v>
      </c>
      <c r="G57" s="49">
        <f t="shared" si="6"/>
        <v>30.923076923076927</v>
      </c>
      <c r="H57" s="65">
        <v>201000</v>
      </c>
      <c r="I57" s="78">
        <f t="shared" si="7"/>
        <v>30.923076923076927</v>
      </c>
      <c r="J57" s="66">
        <v>0</v>
      </c>
      <c r="K57" s="60">
        <v>0</v>
      </c>
    </row>
    <row r="58" spans="1:11" outlineLevel="5" x14ac:dyDescent="0.25">
      <c r="A58" s="36"/>
      <c r="B58" s="15" t="s">
        <v>95</v>
      </c>
      <c r="C58" s="46">
        <f t="shared" si="4"/>
        <v>7575757.5800000001</v>
      </c>
      <c r="D58" s="55">
        <f>D59+D60+D61</f>
        <v>75757.58</v>
      </c>
      <c r="E58" s="55">
        <f>E59+E60+E61</f>
        <v>7500000</v>
      </c>
      <c r="F58" s="55">
        <f>H58+J58</f>
        <v>0</v>
      </c>
      <c r="G58" s="47">
        <f t="shared" si="6"/>
        <v>0</v>
      </c>
      <c r="H58" s="55">
        <f>H59+H60+H61</f>
        <v>0</v>
      </c>
      <c r="I58" s="47">
        <f t="shared" si="7"/>
        <v>0</v>
      </c>
      <c r="J58" s="55">
        <f>J59+J60+J61</f>
        <v>0</v>
      </c>
      <c r="K58" s="47">
        <f t="shared" si="8"/>
        <v>0</v>
      </c>
    </row>
    <row r="59" spans="1:11" ht="25.5" customHeight="1" outlineLevel="5" x14ac:dyDescent="0.25">
      <c r="A59" s="36"/>
      <c r="B59" s="16" t="s">
        <v>96</v>
      </c>
      <c r="C59" s="48">
        <f t="shared" si="4"/>
        <v>3030303.03</v>
      </c>
      <c r="D59" s="66">
        <v>30303.03</v>
      </c>
      <c r="E59" s="59">
        <v>3000000</v>
      </c>
      <c r="F59" s="49">
        <f t="shared" si="9"/>
        <v>0</v>
      </c>
      <c r="G59" s="49">
        <f t="shared" si="6"/>
        <v>0</v>
      </c>
      <c r="H59" s="58">
        <v>0</v>
      </c>
      <c r="I59" s="49">
        <v>0</v>
      </c>
      <c r="J59" s="66">
        <v>0</v>
      </c>
      <c r="K59" s="49">
        <f t="shared" si="8"/>
        <v>0</v>
      </c>
    </row>
    <row r="60" spans="1:11" ht="42" customHeight="1" outlineLevel="5" x14ac:dyDescent="0.25">
      <c r="A60" s="36"/>
      <c r="B60" s="16" t="s">
        <v>97</v>
      </c>
      <c r="C60" s="48">
        <f t="shared" si="4"/>
        <v>3030303.03</v>
      </c>
      <c r="D60" s="66">
        <v>30303.03</v>
      </c>
      <c r="E60" s="59">
        <v>3000000</v>
      </c>
      <c r="F60" s="49">
        <f t="shared" si="9"/>
        <v>0</v>
      </c>
      <c r="G60" s="49">
        <f t="shared" si="6"/>
        <v>0</v>
      </c>
      <c r="H60" s="58">
        <v>0</v>
      </c>
      <c r="I60" s="49">
        <v>0</v>
      </c>
      <c r="J60" s="66">
        <v>0</v>
      </c>
      <c r="K60" s="49">
        <f t="shared" si="8"/>
        <v>0</v>
      </c>
    </row>
    <row r="61" spans="1:11" ht="42" customHeight="1" outlineLevel="5" x14ac:dyDescent="0.25">
      <c r="A61" s="36"/>
      <c r="B61" s="16" t="s">
        <v>98</v>
      </c>
      <c r="C61" s="48">
        <f t="shared" si="4"/>
        <v>1515151.52</v>
      </c>
      <c r="D61" s="66">
        <v>15151.52</v>
      </c>
      <c r="E61" s="102">
        <v>1500000</v>
      </c>
      <c r="F61" s="103">
        <v>0</v>
      </c>
      <c r="G61" s="103">
        <v>0</v>
      </c>
      <c r="H61" s="104">
        <v>0</v>
      </c>
      <c r="I61" s="103">
        <v>0</v>
      </c>
      <c r="J61" s="104">
        <v>0</v>
      </c>
      <c r="K61" s="49">
        <v>0</v>
      </c>
    </row>
    <row r="62" spans="1:11" s="85" customFormat="1" ht="27.6" customHeight="1" outlineLevel="3" x14ac:dyDescent="0.25">
      <c r="A62" s="82">
        <v>5</v>
      </c>
      <c r="B62" s="87" t="s">
        <v>79</v>
      </c>
      <c r="C62" s="89">
        <f t="shared" ref="C62:C68" si="17">D62+E62</f>
        <v>4147475.8899999997</v>
      </c>
      <c r="D62" s="86">
        <f>D63</f>
        <v>41474.76</v>
      </c>
      <c r="E62" s="86">
        <f t="shared" ref="E62:J62" si="18">E63</f>
        <v>4106001.13</v>
      </c>
      <c r="F62" s="86">
        <f t="shared" si="9"/>
        <v>0</v>
      </c>
      <c r="G62" s="86">
        <f t="shared" si="6"/>
        <v>0</v>
      </c>
      <c r="H62" s="86">
        <f t="shared" si="18"/>
        <v>0</v>
      </c>
      <c r="I62" s="86">
        <f t="shared" si="7"/>
        <v>0</v>
      </c>
      <c r="J62" s="86">
        <f t="shared" si="18"/>
        <v>0</v>
      </c>
      <c r="K62" s="86">
        <f t="shared" si="8"/>
        <v>0</v>
      </c>
    </row>
    <row r="63" spans="1:11" ht="40.5" customHeight="1" outlineLevel="4" x14ac:dyDescent="0.25">
      <c r="A63" s="36"/>
      <c r="B63" s="15" t="s">
        <v>25</v>
      </c>
      <c r="C63" s="46">
        <f t="shared" si="17"/>
        <v>4147475.8899999997</v>
      </c>
      <c r="D63" s="47">
        <f>D64</f>
        <v>41474.76</v>
      </c>
      <c r="E63" s="47">
        <f>E64</f>
        <v>4106001.13</v>
      </c>
      <c r="F63" s="47">
        <f t="shared" si="9"/>
        <v>0</v>
      </c>
      <c r="G63" s="47">
        <f t="shared" si="6"/>
        <v>0</v>
      </c>
      <c r="H63" s="47">
        <f>H64</f>
        <v>0</v>
      </c>
      <c r="I63" s="47">
        <f t="shared" si="7"/>
        <v>0</v>
      </c>
      <c r="J63" s="47">
        <f>J64</f>
        <v>0</v>
      </c>
      <c r="K63" s="47">
        <f t="shared" si="8"/>
        <v>0</v>
      </c>
    </row>
    <row r="64" spans="1:11" ht="42" customHeight="1" outlineLevel="6" x14ac:dyDescent="0.25">
      <c r="A64" s="36"/>
      <c r="B64" s="16" t="s">
        <v>72</v>
      </c>
      <c r="C64" s="48">
        <f t="shared" si="17"/>
        <v>4147475.8899999997</v>
      </c>
      <c r="D64" s="49">
        <v>41474.76</v>
      </c>
      <c r="E64" s="49">
        <v>4106001.13</v>
      </c>
      <c r="F64" s="49">
        <f t="shared" si="9"/>
        <v>0</v>
      </c>
      <c r="G64" s="49">
        <f t="shared" si="6"/>
        <v>0</v>
      </c>
      <c r="H64" s="49">
        <v>0</v>
      </c>
      <c r="I64" s="49">
        <v>0</v>
      </c>
      <c r="J64" s="49">
        <v>0</v>
      </c>
      <c r="K64" s="49">
        <f t="shared" si="8"/>
        <v>0</v>
      </c>
    </row>
    <row r="65" spans="1:11" s="85" customFormat="1" ht="28.5" customHeight="1" outlineLevel="6" x14ac:dyDescent="0.25">
      <c r="A65" s="82">
        <v>6</v>
      </c>
      <c r="B65" s="87" t="s">
        <v>26</v>
      </c>
      <c r="C65" s="89">
        <f t="shared" si="17"/>
        <v>4276760</v>
      </c>
      <c r="D65" s="86">
        <f>D66</f>
        <v>200000</v>
      </c>
      <c r="E65" s="86">
        <f>E66</f>
        <v>4076760</v>
      </c>
      <c r="F65" s="86">
        <f t="shared" si="9"/>
        <v>867138.39</v>
      </c>
      <c r="G65" s="86">
        <f t="shared" si="6"/>
        <v>20.275591569318831</v>
      </c>
      <c r="H65" s="86">
        <f>H66</f>
        <v>67138.39</v>
      </c>
      <c r="I65" s="86">
        <f t="shared" si="7"/>
        <v>33.569195000000001</v>
      </c>
      <c r="J65" s="86">
        <f>J66</f>
        <v>800000</v>
      </c>
      <c r="K65" s="86">
        <f t="shared" si="8"/>
        <v>19.62342644649182</v>
      </c>
    </row>
    <row r="66" spans="1:11" ht="27.75" customHeight="1" outlineLevel="6" x14ac:dyDescent="0.25">
      <c r="A66" s="36"/>
      <c r="B66" s="15" t="s">
        <v>27</v>
      </c>
      <c r="C66" s="46">
        <f t="shared" si="17"/>
        <v>4276760</v>
      </c>
      <c r="D66" s="47">
        <f>D67+D68</f>
        <v>200000</v>
      </c>
      <c r="E66" s="47">
        <f>E67+E68</f>
        <v>4076760</v>
      </c>
      <c r="F66" s="47">
        <f t="shared" si="9"/>
        <v>867138.39</v>
      </c>
      <c r="G66" s="47">
        <f t="shared" ref="G66:G114" si="19">F66/C66*100</f>
        <v>20.275591569318831</v>
      </c>
      <c r="H66" s="47">
        <f>H67+H68</f>
        <v>67138.39</v>
      </c>
      <c r="I66" s="47">
        <f t="shared" ref="I66:I114" si="20">H66/D66*100</f>
        <v>33.569195000000001</v>
      </c>
      <c r="J66" s="47">
        <f>J67+J68</f>
        <v>800000</v>
      </c>
      <c r="K66" s="47">
        <f t="shared" si="8"/>
        <v>19.62342644649182</v>
      </c>
    </row>
    <row r="67" spans="1:11" ht="38.25" outlineLevel="6" x14ac:dyDescent="0.25">
      <c r="A67" s="36"/>
      <c r="B67" s="16" t="s">
        <v>63</v>
      </c>
      <c r="C67" s="48">
        <f t="shared" si="17"/>
        <v>158820.6</v>
      </c>
      <c r="D67" s="49">
        <v>158820.6</v>
      </c>
      <c r="E67" s="49">
        <v>0</v>
      </c>
      <c r="F67" s="49">
        <f t="shared" si="9"/>
        <v>50959</v>
      </c>
      <c r="G67" s="49">
        <f t="shared" si="19"/>
        <v>32.085888102676854</v>
      </c>
      <c r="H67" s="49">
        <v>50959</v>
      </c>
      <c r="I67" s="49">
        <f t="shared" si="20"/>
        <v>32.085888102676854</v>
      </c>
      <c r="J67" s="49">
        <v>0</v>
      </c>
      <c r="K67" s="49">
        <v>0</v>
      </c>
    </row>
    <row r="68" spans="1:11" ht="45.75" customHeight="1" outlineLevel="6" x14ac:dyDescent="0.25">
      <c r="A68" s="36"/>
      <c r="B68" s="16" t="s">
        <v>73</v>
      </c>
      <c r="C68" s="48">
        <f t="shared" si="17"/>
        <v>4117939.4</v>
      </c>
      <c r="D68" s="49">
        <v>41179.4</v>
      </c>
      <c r="E68" s="49">
        <v>4076760</v>
      </c>
      <c r="F68" s="49">
        <f t="shared" si="9"/>
        <v>816179.39</v>
      </c>
      <c r="G68" s="49">
        <f t="shared" si="19"/>
        <v>19.820092301504001</v>
      </c>
      <c r="H68" s="49">
        <v>16179.39</v>
      </c>
      <c r="I68" s="49">
        <f t="shared" si="20"/>
        <v>39.290009082211007</v>
      </c>
      <c r="J68" s="49">
        <v>800000</v>
      </c>
      <c r="K68" s="49">
        <f>J68/E68*100</f>
        <v>19.62342644649182</v>
      </c>
    </row>
    <row r="69" spans="1:11" s="85" customFormat="1" ht="27.75" customHeight="1" outlineLevel="7" x14ac:dyDescent="0.25">
      <c r="A69" s="82">
        <v>7</v>
      </c>
      <c r="B69" s="87" t="s">
        <v>64</v>
      </c>
      <c r="C69" s="89">
        <f t="shared" ref="C69:C121" si="21">D69+E69</f>
        <v>6320160</v>
      </c>
      <c r="D69" s="86">
        <f>D70</f>
        <v>1200000</v>
      </c>
      <c r="E69" s="86">
        <f t="shared" ref="E69:J69" si="22">E70</f>
        <v>5120160</v>
      </c>
      <c r="F69" s="86">
        <f t="shared" ref="F69:F116" si="23">H69+J69</f>
        <v>569612.15</v>
      </c>
      <c r="G69" s="86">
        <f t="shared" si="19"/>
        <v>9.0126223070302025</v>
      </c>
      <c r="H69" s="86">
        <f t="shared" si="22"/>
        <v>108151.47</v>
      </c>
      <c r="I69" s="86">
        <f t="shared" si="20"/>
        <v>9.0126225000000009</v>
      </c>
      <c r="J69" s="86">
        <f t="shared" si="22"/>
        <v>461460.68</v>
      </c>
      <c r="K69" s="86">
        <f>J69/E69*100</f>
        <v>9.0126222618043172</v>
      </c>
    </row>
    <row r="70" spans="1:11" ht="28.5" customHeight="1" outlineLevel="2" x14ac:dyDescent="0.25">
      <c r="A70" s="36"/>
      <c r="B70" s="15" t="s">
        <v>28</v>
      </c>
      <c r="C70" s="46">
        <f t="shared" si="21"/>
        <v>6320160</v>
      </c>
      <c r="D70" s="47">
        <f>D71</f>
        <v>1200000</v>
      </c>
      <c r="E70" s="47">
        <f t="shared" ref="E70:J70" si="24">E71</f>
        <v>5120160</v>
      </c>
      <c r="F70" s="47">
        <f t="shared" si="23"/>
        <v>569612.15</v>
      </c>
      <c r="G70" s="47">
        <f t="shared" si="19"/>
        <v>9.0126223070302025</v>
      </c>
      <c r="H70" s="47">
        <f t="shared" si="24"/>
        <v>108151.47</v>
      </c>
      <c r="I70" s="47">
        <f t="shared" si="20"/>
        <v>9.0126225000000009</v>
      </c>
      <c r="J70" s="47">
        <f t="shared" si="24"/>
        <v>461460.68</v>
      </c>
      <c r="K70" s="47">
        <f t="shared" ref="K70:K105" si="25">J70/E70*100</f>
        <v>9.0126222618043172</v>
      </c>
    </row>
    <row r="71" spans="1:11" ht="29.25" customHeight="1" outlineLevel="3" x14ac:dyDescent="0.25">
      <c r="A71" s="37"/>
      <c r="B71" s="16" t="s">
        <v>29</v>
      </c>
      <c r="C71" s="48">
        <f t="shared" si="21"/>
        <v>6320160</v>
      </c>
      <c r="D71" s="49">
        <v>1200000</v>
      </c>
      <c r="E71" s="49">
        <v>5120160</v>
      </c>
      <c r="F71" s="49">
        <f t="shared" si="23"/>
        <v>569612.15</v>
      </c>
      <c r="G71" s="49">
        <f t="shared" si="19"/>
        <v>9.0126223070302025</v>
      </c>
      <c r="H71" s="49">
        <v>108151.47</v>
      </c>
      <c r="I71" s="49">
        <f t="shared" si="20"/>
        <v>9.0126225000000009</v>
      </c>
      <c r="J71" s="49">
        <v>461460.68</v>
      </c>
      <c r="K71" s="49">
        <f t="shared" si="25"/>
        <v>9.0126222618043172</v>
      </c>
    </row>
    <row r="72" spans="1:11" s="85" customFormat="1" ht="42" customHeight="1" outlineLevel="4" x14ac:dyDescent="0.25">
      <c r="A72" s="82">
        <v>8</v>
      </c>
      <c r="B72" s="87" t="s">
        <v>74</v>
      </c>
      <c r="C72" s="89">
        <f t="shared" si="21"/>
        <v>212899204.72999999</v>
      </c>
      <c r="D72" s="86">
        <f>D73+D82+D97</f>
        <v>37586000</v>
      </c>
      <c r="E72" s="86">
        <f>E73+E82+E97</f>
        <v>175313204.72999999</v>
      </c>
      <c r="F72" s="86">
        <f t="shared" si="23"/>
        <v>5393554.1999999993</v>
      </c>
      <c r="G72" s="86">
        <f t="shared" si="19"/>
        <v>2.5333839113397048</v>
      </c>
      <c r="H72" s="86">
        <f>H73+H82+H97</f>
        <v>5393554.1999999993</v>
      </c>
      <c r="I72" s="86">
        <f t="shared" si="20"/>
        <v>14.34990209120417</v>
      </c>
      <c r="J72" s="86">
        <f>J73+J82+J97</f>
        <v>0</v>
      </c>
      <c r="K72" s="86">
        <f t="shared" si="25"/>
        <v>0</v>
      </c>
    </row>
    <row r="73" spans="1:11" ht="28.5" customHeight="1" outlineLevel="5" x14ac:dyDescent="0.25">
      <c r="A73" s="36"/>
      <c r="B73" s="15" t="s">
        <v>30</v>
      </c>
      <c r="C73" s="46">
        <f t="shared" si="21"/>
        <v>16731888.460000001</v>
      </c>
      <c r="D73" s="47">
        <f>D74+D79+D80+D81+D75+D76+D77+D78</f>
        <v>16731888.460000001</v>
      </c>
      <c r="E73" s="47">
        <f>E74+E79+E80+E81+E75+E76+E77+E78</f>
        <v>0</v>
      </c>
      <c r="F73" s="47">
        <f t="shared" si="23"/>
        <v>3150693.5399999996</v>
      </c>
      <c r="G73" s="47">
        <f t="shared" si="19"/>
        <v>18.830471811548279</v>
      </c>
      <c r="H73" s="47">
        <f>H74+H79+H80+H81+H11+H75+H76+H77+H78</f>
        <v>3150693.5399999996</v>
      </c>
      <c r="I73" s="47">
        <f t="shared" si="20"/>
        <v>18.830471811548279</v>
      </c>
      <c r="J73" s="47">
        <f>J74+J79+J80+J81+J75+J76+J77+J78</f>
        <v>0</v>
      </c>
      <c r="K73" s="49">
        <v>0</v>
      </c>
    </row>
    <row r="74" spans="1:11" ht="29.25" customHeight="1" outlineLevel="6" x14ac:dyDescent="0.25">
      <c r="A74" s="36"/>
      <c r="B74" s="16" t="s">
        <v>99</v>
      </c>
      <c r="C74" s="48">
        <f t="shared" si="21"/>
        <v>3100000</v>
      </c>
      <c r="D74" s="49">
        <v>3100000</v>
      </c>
      <c r="E74" s="49">
        <v>0</v>
      </c>
      <c r="F74" s="49">
        <f t="shared" si="23"/>
        <v>500000</v>
      </c>
      <c r="G74" s="49">
        <f t="shared" si="19"/>
        <v>16.129032258064516</v>
      </c>
      <c r="H74" s="49">
        <v>500000</v>
      </c>
      <c r="I74" s="49">
        <f t="shared" si="20"/>
        <v>16.129032258064516</v>
      </c>
      <c r="J74" s="49">
        <v>0</v>
      </c>
      <c r="K74" s="49">
        <v>0</v>
      </c>
    </row>
    <row r="75" spans="1:11" ht="27" customHeight="1" outlineLevel="6" x14ac:dyDescent="0.25">
      <c r="A75" s="36"/>
      <c r="B75" s="16" t="s">
        <v>100</v>
      </c>
      <c r="C75" s="48">
        <f t="shared" si="21"/>
        <v>3300000</v>
      </c>
      <c r="D75" s="49">
        <v>3300000</v>
      </c>
      <c r="E75" s="49">
        <v>0</v>
      </c>
      <c r="F75" s="49">
        <f t="shared" si="23"/>
        <v>509404.53</v>
      </c>
      <c r="G75" s="49">
        <f t="shared" si="19"/>
        <v>15.436500909090912</v>
      </c>
      <c r="H75" s="49">
        <v>509404.53</v>
      </c>
      <c r="I75" s="49">
        <f t="shared" si="20"/>
        <v>15.436500909090912</v>
      </c>
      <c r="J75" s="49">
        <v>0</v>
      </c>
      <c r="K75" s="49">
        <v>0</v>
      </c>
    </row>
    <row r="76" spans="1:11" ht="26.25" customHeight="1" outlineLevel="6" x14ac:dyDescent="0.25">
      <c r="A76" s="36"/>
      <c r="B76" s="16" t="s">
        <v>101</v>
      </c>
      <c r="C76" s="48">
        <f t="shared" si="21"/>
        <v>500000</v>
      </c>
      <c r="D76" s="49">
        <v>500000</v>
      </c>
      <c r="E76" s="49">
        <v>0</v>
      </c>
      <c r="F76" s="49">
        <f t="shared" si="23"/>
        <v>0</v>
      </c>
      <c r="G76" s="49">
        <f t="shared" si="19"/>
        <v>0</v>
      </c>
      <c r="H76" s="49">
        <v>0</v>
      </c>
      <c r="I76" s="49">
        <f t="shared" si="20"/>
        <v>0</v>
      </c>
      <c r="J76" s="49">
        <v>0</v>
      </c>
      <c r="K76" s="49">
        <v>0</v>
      </c>
    </row>
    <row r="77" spans="1:11" ht="28.5" customHeight="1" outlineLevel="6" x14ac:dyDescent="0.25">
      <c r="A77" s="36"/>
      <c r="B77" s="16" t="s">
        <v>102</v>
      </c>
      <c r="C77" s="48">
        <f t="shared" si="21"/>
        <v>5656828.4699999997</v>
      </c>
      <c r="D77" s="49">
        <v>5656828.4699999997</v>
      </c>
      <c r="E77" s="49">
        <v>0</v>
      </c>
      <c r="F77" s="49">
        <f t="shared" si="23"/>
        <v>747398.28</v>
      </c>
      <c r="G77" s="49">
        <f t="shared" si="19"/>
        <v>13.21232001224177</v>
      </c>
      <c r="H77" s="49">
        <v>747398.28</v>
      </c>
      <c r="I77" s="49">
        <f t="shared" si="20"/>
        <v>13.21232001224177</v>
      </c>
      <c r="J77" s="49">
        <v>0</v>
      </c>
      <c r="K77" s="49">
        <v>0</v>
      </c>
    </row>
    <row r="78" spans="1:11" ht="25.5" customHeight="1" outlineLevel="6" x14ac:dyDescent="0.25">
      <c r="A78" s="36"/>
      <c r="B78" s="16" t="s">
        <v>103</v>
      </c>
      <c r="C78" s="48">
        <f t="shared" si="21"/>
        <v>740027.82</v>
      </c>
      <c r="D78" s="49">
        <v>740027.82</v>
      </c>
      <c r="E78" s="49">
        <v>0</v>
      </c>
      <c r="F78" s="49">
        <f t="shared" si="23"/>
        <v>440027.82</v>
      </c>
      <c r="G78" s="49">
        <f t="shared" si="19"/>
        <v>59.460983507349773</v>
      </c>
      <c r="H78" s="49">
        <v>440027.82</v>
      </c>
      <c r="I78" s="49">
        <f t="shared" si="20"/>
        <v>59.460983507349773</v>
      </c>
      <c r="J78" s="49">
        <v>0</v>
      </c>
      <c r="K78" s="49">
        <v>0</v>
      </c>
    </row>
    <row r="79" spans="1:11" ht="27.75" customHeight="1" outlineLevel="7" x14ac:dyDescent="0.25">
      <c r="A79" s="36"/>
      <c r="B79" s="16" t="s">
        <v>104</v>
      </c>
      <c r="C79" s="48">
        <f t="shared" si="21"/>
        <v>300000</v>
      </c>
      <c r="D79" s="49">
        <v>300000</v>
      </c>
      <c r="E79" s="49">
        <v>0</v>
      </c>
      <c r="F79" s="49">
        <f t="shared" si="23"/>
        <v>40344.839999999997</v>
      </c>
      <c r="G79" s="49">
        <f t="shared" si="19"/>
        <v>13.448279999999999</v>
      </c>
      <c r="H79" s="49">
        <v>40344.839999999997</v>
      </c>
      <c r="I79" s="49">
        <f t="shared" si="20"/>
        <v>13.448279999999999</v>
      </c>
      <c r="J79" s="49">
        <v>0</v>
      </c>
      <c r="K79" s="49">
        <v>0</v>
      </c>
    </row>
    <row r="80" spans="1:11" ht="27" customHeight="1" outlineLevel="3" x14ac:dyDescent="0.25">
      <c r="A80" s="36"/>
      <c r="B80" s="16" t="s">
        <v>105</v>
      </c>
      <c r="C80" s="48">
        <f t="shared" si="21"/>
        <v>1035032.17</v>
      </c>
      <c r="D80" s="49">
        <v>1035032.17</v>
      </c>
      <c r="E80" s="49">
        <v>0</v>
      </c>
      <c r="F80" s="49">
        <f t="shared" si="23"/>
        <v>399000</v>
      </c>
      <c r="G80" s="49">
        <f t="shared" si="19"/>
        <v>38.549526436458493</v>
      </c>
      <c r="H80" s="49">
        <v>399000</v>
      </c>
      <c r="I80" s="49">
        <f t="shared" si="20"/>
        <v>38.549526436458493</v>
      </c>
      <c r="J80" s="49">
        <v>0</v>
      </c>
      <c r="K80" s="49">
        <v>0</v>
      </c>
    </row>
    <row r="81" spans="1:11" ht="28.5" customHeight="1" outlineLevel="4" x14ac:dyDescent="0.25">
      <c r="A81" s="36"/>
      <c r="B81" s="16" t="s">
        <v>106</v>
      </c>
      <c r="C81" s="48">
        <f t="shared" si="21"/>
        <v>2100000</v>
      </c>
      <c r="D81" s="49">
        <v>2100000</v>
      </c>
      <c r="E81" s="49">
        <v>0</v>
      </c>
      <c r="F81" s="49">
        <f t="shared" si="23"/>
        <v>514518.07</v>
      </c>
      <c r="G81" s="49">
        <f t="shared" si="19"/>
        <v>24.500860476190475</v>
      </c>
      <c r="H81" s="49">
        <v>514518.07</v>
      </c>
      <c r="I81" s="49">
        <f t="shared" si="20"/>
        <v>24.500860476190475</v>
      </c>
      <c r="J81" s="49">
        <v>0</v>
      </c>
      <c r="K81" s="49">
        <v>0</v>
      </c>
    </row>
    <row r="82" spans="1:11" ht="28.5" customHeight="1" outlineLevel="7" x14ac:dyDescent="0.25">
      <c r="A82" s="36"/>
      <c r="B82" s="15" t="s">
        <v>31</v>
      </c>
      <c r="C82" s="46">
        <f t="shared" si="21"/>
        <v>188517316.26999998</v>
      </c>
      <c r="D82" s="47">
        <f>D83+D84+D85+D86+D87+D96+D88+D89+D90+D91+D94+D92+D93+D95</f>
        <v>13204111.539999999</v>
      </c>
      <c r="E82" s="47">
        <f>E83+E84+E85+E86+E87+E96+E88+E89+E90+E91+E94+E92+E93+E95</f>
        <v>175313204.72999999</v>
      </c>
      <c r="F82" s="47">
        <f>F83+F84+F85+F86+F87+F96+F88+F89+F90+F91+F94+F92+F93+F95</f>
        <v>0</v>
      </c>
      <c r="G82" s="47">
        <v>0</v>
      </c>
      <c r="H82" s="47">
        <f>H83+H84+H85+H86+H87+H96+H88+H89+H90+H91+H94+H92+H93+H95</f>
        <v>0</v>
      </c>
      <c r="I82" s="47">
        <f t="shared" si="20"/>
        <v>0</v>
      </c>
      <c r="J82" s="47">
        <f>J83+J84+J85+J86+J87+J96+J88+J89+J90+J91+J94+J92+J93+J95</f>
        <v>0</v>
      </c>
      <c r="K82" s="47">
        <f t="shared" si="25"/>
        <v>0</v>
      </c>
    </row>
    <row r="83" spans="1:11" ht="25.5" outlineLevel="6" x14ac:dyDescent="0.25">
      <c r="A83" s="36"/>
      <c r="B83" s="16" t="s">
        <v>107</v>
      </c>
      <c r="C83" s="48">
        <f t="shared" si="21"/>
        <v>1948454.22</v>
      </c>
      <c r="D83" s="49">
        <v>1948454.22</v>
      </c>
      <c r="E83" s="49">
        <v>0</v>
      </c>
      <c r="F83" s="49">
        <f t="shared" si="23"/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</row>
    <row r="84" spans="1:11" ht="25.5" outlineLevel="6" x14ac:dyDescent="0.25">
      <c r="A84" s="36"/>
      <c r="B84" s="16" t="s">
        <v>108</v>
      </c>
      <c r="C84" s="48">
        <f t="shared" si="21"/>
        <v>1000000</v>
      </c>
      <c r="D84" s="49">
        <v>1000000</v>
      </c>
      <c r="E84" s="49">
        <v>0</v>
      </c>
      <c r="F84" s="49">
        <f t="shared" si="23"/>
        <v>0</v>
      </c>
      <c r="G84" s="49">
        <f t="shared" si="19"/>
        <v>0</v>
      </c>
      <c r="H84" s="49">
        <v>0</v>
      </c>
      <c r="I84" s="49">
        <f t="shared" si="20"/>
        <v>0</v>
      </c>
      <c r="J84" s="49">
        <v>0</v>
      </c>
      <c r="K84" s="49">
        <v>0</v>
      </c>
    </row>
    <row r="85" spans="1:11" ht="25.5" outlineLevel="6" x14ac:dyDescent="0.25">
      <c r="A85" s="36"/>
      <c r="B85" s="16" t="s">
        <v>109</v>
      </c>
      <c r="C85" s="48">
        <f t="shared" si="21"/>
        <v>1000000</v>
      </c>
      <c r="D85" s="49">
        <v>1000000</v>
      </c>
      <c r="E85" s="49">
        <v>0</v>
      </c>
      <c r="F85" s="49">
        <f t="shared" si="23"/>
        <v>0</v>
      </c>
      <c r="G85" s="49">
        <f t="shared" si="19"/>
        <v>0</v>
      </c>
      <c r="H85" s="49">
        <v>0</v>
      </c>
      <c r="I85" s="49">
        <f t="shared" si="20"/>
        <v>0</v>
      </c>
      <c r="J85" s="49">
        <v>0</v>
      </c>
      <c r="K85" s="49">
        <v>0</v>
      </c>
    </row>
    <row r="86" spans="1:11" ht="25.5" outlineLevel="6" x14ac:dyDescent="0.25">
      <c r="A86" s="36"/>
      <c r="B86" s="16" t="s">
        <v>110</v>
      </c>
      <c r="C86" s="48">
        <f t="shared" si="21"/>
        <v>300000</v>
      </c>
      <c r="D86" s="49">
        <v>300000</v>
      </c>
      <c r="E86" s="49">
        <v>0</v>
      </c>
      <c r="F86" s="49">
        <f t="shared" si="23"/>
        <v>0</v>
      </c>
      <c r="G86" s="49">
        <f t="shared" si="19"/>
        <v>0</v>
      </c>
      <c r="H86" s="49">
        <v>0</v>
      </c>
      <c r="I86" s="49">
        <f t="shared" si="20"/>
        <v>0</v>
      </c>
      <c r="J86" s="49">
        <v>0</v>
      </c>
      <c r="K86" s="49">
        <v>0</v>
      </c>
    </row>
    <row r="87" spans="1:11" ht="25.5" outlineLevel="6" x14ac:dyDescent="0.25">
      <c r="A87" s="36"/>
      <c r="B87" s="16" t="s">
        <v>111</v>
      </c>
      <c r="C87" s="48">
        <f t="shared" si="21"/>
        <v>500000</v>
      </c>
      <c r="D87" s="49">
        <v>500000</v>
      </c>
      <c r="E87" s="49">
        <v>0</v>
      </c>
      <c r="F87" s="49">
        <f t="shared" si="23"/>
        <v>0</v>
      </c>
      <c r="G87" s="49">
        <f t="shared" si="19"/>
        <v>0</v>
      </c>
      <c r="H87" s="49">
        <v>0</v>
      </c>
      <c r="I87" s="49">
        <f t="shared" si="20"/>
        <v>0</v>
      </c>
      <c r="J87" s="49">
        <v>0</v>
      </c>
      <c r="K87" s="49">
        <v>0</v>
      </c>
    </row>
    <row r="88" spans="1:11" ht="27" customHeight="1" outlineLevel="6" x14ac:dyDescent="0.25">
      <c r="A88" s="36"/>
      <c r="B88" s="32" t="s">
        <v>112</v>
      </c>
      <c r="C88" s="48">
        <f t="shared" si="21"/>
        <v>400000</v>
      </c>
      <c r="D88" s="49">
        <v>400000</v>
      </c>
      <c r="E88" s="49">
        <v>0</v>
      </c>
      <c r="F88" s="49">
        <f t="shared" si="23"/>
        <v>0</v>
      </c>
      <c r="G88" s="49">
        <f t="shared" si="19"/>
        <v>0</v>
      </c>
      <c r="H88" s="49">
        <v>0</v>
      </c>
      <c r="I88" s="49">
        <f t="shared" si="20"/>
        <v>0</v>
      </c>
      <c r="J88" s="49">
        <v>0</v>
      </c>
      <c r="K88" s="49">
        <v>0</v>
      </c>
    </row>
    <row r="89" spans="1:11" ht="15.75" customHeight="1" outlineLevel="6" x14ac:dyDescent="0.25">
      <c r="A89" s="36"/>
      <c r="B89" s="32" t="s">
        <v>113</v>
      </c>
      <c r="C89" s="48">
        <f t="shared" si="21"/>
        <v>300000</v>
      </c>
      <c r="D89" s="49">
        <v>300000</v>
      </c>
      <c r="E89" s="49">
        <v>0</v>
      </c>
      <c r="F89" s="49">
        <f t="shared" si="23"/>
        <v>0</v>
      </c>
      <c r="G89" s="49">
        <f t="shared" si="19"/>
        <v>0</v>
      </c>
      <c r="H89" s="49">
        <v>0</v>
      </c>
      <c r="I89" s="49">
        <f t="shared" si="20"/>
        <v>0</v>
      </c>
      <c r="J89" s="49">
        <v>0</v>
      </c>
      <c r="K89" s="49">
        <v>0</v>
      </c>
    </row>
    <row r="90" spans="1:11" ht="18" customHeight="1" outlineLevel="6" x14ac:dyDescent="0.25">
      <c r="A90" s="36"/>
      <c r="B90" s="32" t="s">
        <v>114</v>
      </c>
      <c r="C90" s="48">
        <f t="shared" si="21"/>
        <v>300000</v>
      </c>
      <c r="D90" s="49">
        <v>300000</v>
      </c>
      <c r="E90" s="49">
        <v>0</v>
      </c>
      <c r="F90" s="49">
        <f t="shared" si="23"/>
        <v>0</v>
      </c>
      <c r="G90" s="49">
        <f t="shared" si="19"/>
        <v>0</v>
      </c>
      <c r="H90" s="49">
        <v>0</v>
      </c>
      <c r="I90" s="49">
        <f t="shared" si="20"/>
        <v>0</v>
      </c>
      <c r="J90" s="49">
        <v>0</v>
      </c>
      <c r="K90" s="49">
        <v>0</v>
      </c>
    </row>
    <row r="91" spans="1:11" ht="27" customHeight="1" outlineLevel="6" x14ac:dyDescent="0.25">
      <c r="A91" s="36"/>
      <c r="B91" s="32" t="s">
        <v>115</v>
      </c>
      <c r="C91" s="48">
        <f t="shared" si="21"/>
        <v>1526894.46</v>
      </c>
      <c r="D91" s="49">
        <v>1526894.46</v>
      </c>
      <c r="E91" s="49">
        <v>0</v>
      </c>
      <c r="F91" s="49">
        <f t="shared" si="23"/>
        <v>0</v>
      </c>
      <c r="G91" s="49">
        <f t="shared" si="19"/>
        <v>0</v>
      </c>
      <c r="H91" s="49">
        <v>0</v>
      </c>
      <c r="I91" s="49">
        <f t="shared" si="20"/>
        <v>0</v>
      </c>
      <c r="J91" s="49">
        <v>0</v>
      </c>
      <c r="K91" s="49">
        <v>0</v>
      </c>
    </row>
    <row r="92" spans="1:11" ht="27" customHeight="1" outlineLevel="6" x14ac:dyDescent="0.25">
      <c r="A92" s="36"/>
      <c r="B92" s="32" t="s">
        <v>116</v>
      </c>
      <c r="C92" s="48">
        <f t="shared" si="21"/>
        <v>1089218.8999999999</v>
      </c>
      <c r="D92" s="49">
        <v>1089218.8999999999</v>
      </c>
      <c r="E92" s="49">
        <v>0</v>
      </c>
      <c r="F92" s="49">
        <f t="shared" si="23"/>
        <v>0</v>
      </c>
      <c r="G92" s="49">
        <f t="shared" si="19"/>
        <v>0</v>
      </c>
      <c r="H92" s="49">
        <v>0</v>
      </c>
      <c r="I92" s="49">
        <f t="shared" si="20"/>
        <v>0</v>
      </c>
      <c r="J92" s="49">
        <v>0</v>
      </c>
      <c r="K92" s="49">
        <v>0</v>
      </c>
    </row>
    <row r="93" spans="1:11" ht="27" customHeight="1" outlineLevel="6" x14ac:dyDescent="0.25">
      <c r="A93" s="36"/>
      <c r="B93" s="32" t="s">
        <v>117</v>
      </c>
      <c r="C93" s="48">
        <f t="shared" si="21"/>
        <v>2795129.28</v>
      </c>
      <c r="D93" s="49">
        <v>2795129.28</v>
      </c>
      <c r="E93" s="49">
        <v>0</v>
      </c>
      <c r="F93" s="49">
        <f t="shared" si="23"/>
        <v>0</v>
      </c>
      <c r="G93" s="49">
        <f t="shared" si="19"/>
        <v>0</v>
      </c>
      <c r="H93" s="49">
        <v>0</v>
      </c>
      <c r="I93" s="49">
        <f t="shared" si="20"/>
        <v>0</v>
      </c>
      <c r="J93" s="49">
        <v>0</v>
      </c>
      <c r="K93" s="49">
        <v>0</v>
      </c>
    </row>
    <row r="94" spans="1:11" ht="56.45" customHeight="1" outlineLevel="6" x14ac:dyDescent="0.25">
      <c r="A94" s="36"/>
      <c r="B94" s="32" t="s">
        <v>118</v>
      </c>
      <c r="C94" s="48">
        <f t="shared" si="21"/>
        <v>177084045.17999998</v>
      </c>
      <c r="D94" s="49">
        <v>1770840.45</v>
      </c>
      <c r="E94" s="49">
        <v>175313204.72999999</v>
      </c>
      <c r="F94" s="49">
        <f t="shared" si="23"/>
        <v>0</v>
      </c>
      <c r="G94" s="49">
        <f t="shared" si="19"/>
        <v>0</v>
      </c>
      <c r="H94" s="49">
        <v>0</v>
      </c>
      <c r="I94" s="49">
        <f t="shared" si="20"/>
        <v>0</v>
      </c>
      <c r="J94" s="49">
        <v>0</v>
      </c>
      <c r="K94" s="49">
        <v>0</v>
      </c>
    </row>
    <row r="95" spans="1:11" ht="46.9" customHeight="1" outlineLevel="6" x14ac:dyDescent="0.25">
      <c r="A95" s="36"/>
      <c r="B95" s="32" t="s">
        <v>119</v>
      </c>
      <c r="C95" s="48">
        <f t="shared" si="21"/>
        <v>158039.42000000001</v>
      </c>
      <c r="D95" s="49">
        <v>158039.42000000001</v>
      </c>
      <c r="E95" s="49">
        <v>0</v>
      </c>
      <c r="F95" s="49">
        <f t="shared" si="23"/>
        <v>0</v>
      </c>
      <c r="G95" s="49">
        <f t="shared" si="19"/>
        <v>0</v>
      </c>
      <c r="H95" s="49">
        <v>0</v>
      </c>
      <c r="I95" s="49">
        <f t="shared" si="20"/>
        <v>0</v>
      </c>
      <c r="J95" s="49">
        <v>0</v>
      </c>
      <c r="K95" s="49">
        <v>0</v>
      </c>
    </row>
    <row r="96" spans="1:11" ht="35.450000000000003" customHeight="1" outlineLevel="6" x14ac:dyDescent="0.25">
      <c r="A96" s="36"/>
      <c r="B96" s="16" t="s">
        <v>120</v>
      </c>
      <c r="C96" s="48">
        <f t="shared" si="21"/>
        <v>115534.81</v>
      </c>
      <c r="D96" s="49">
        <v>115534.81</v>
      </c>
      <c r="E96" s="49">
        <v>0</v>
      </c>
      <c r="F96" s="49">
        <f t="shared" si="23"/>
        <v>0</v>
      </c>
      <c r="G96" s="49">
        <f t="shared" si="19"/>
        <v>0</v>
      </c>
      <c r="H96" s="49">
        <v>0</v>
      </c>
      <c r="I96" s="49">
        <v>0</v>
      </c>
      <c r="J96" s="49">
        <v>0</v>
      </c>
      <c r="K96" s="49">
        <v>0</v>
      </c>
    </row>
    <row r="97" spans="1:11" ht="25.5" outlineLevel="7" x14ac:dyDescent="0.25">
      <c r="A97" s="36"/>
      <c r="B97" s="15" t="s">
        <v>32</v>
      </c>
      <c r="C97" s="46">
        <f t="shared" si="21"/>
        <v>7650000</v>
      </c>
      <c r="D97" s="47">
        <f>D98+D99+D100+D101+D102+D103+D104</f>
        <v>7650000</v>
      </c>
      <c r="E97" s="47">
        <f>E98+E99+E100+E101+E102+E103+E104</f>
        <v>0</v>
      </c>
      <c r="F97" s="47">
        <f>F98+F99+F100+F101+F102+F103+F104</f>
        <v>2242860.66</v>
      </c>
      <c r="G97" s="47">
        <f t="shared" si="19"/>
        <v>29.318440000000002</v>
      </c>
      <c r="H97" s="47">
        <f>H98+H99+H100+H101+H102+H103+H104</f>
        <v>2242860.66</v>
      </c>
      <c r="I97" s="47">
        <f t="shared" si="20"/>
        <v>29.318440000000002</v>
      </c>
      <c r="J97" s="47">
        <f>J98+J99+J100+J101+J102+J103+J104</f>
        <v>0</v>
      </c>
      <c r="K97" s="47">
        <v>0</v>
      </c>
    </row>
    <row r="98" spans="1:11" ht="25.5" outlineLevel="7" x14ac:dyDescent="0.25">
      <c r="A98" s="36"/>
      <c r="B98" s="16" t="s">
        <v>121</v>
      </c>
      <c r="C98" s="48">
        <f t="shared" si="21"/>
        <v>1300000</v>
      </c>
      <c r="D98" s="61">
        <v>1300000</v>
      </c>
      <c r="E98" s="61">
        <v>0</v>
      </c>
      <c r="F98" s="49">
        <f t="shared" si="23"/>
        <v>174024.56</v>
      </c>
      <c r="G98" s="49">
        <f t="shared" si="19"/>
        <v>13.386504615384615</v>
      </c>
      <c r="H98" s="61">
        <v>174024.56</v>
      </c>
      <c r="I98" s="49">
        <f t="shared" si="20"/>
        <v>13.386504615384615</v>
      </c>
      <c r="J98" s="67">
        <v>0</v>
      </c>
      <c r="K98" s="49">
        <v>0</v>
      </c>
    </row>
    <row r="99" spans="1:11" ht="31.9" customHeight="1" outlineLevel="7" x14ac:dyDescent="0.25">
      <c r="A99" s="36"/>
      <c r="B99" s="18" t="s">
        <v>122</v>
      </c>
      <c r="C99" s="48">
        <f t="shared" si="21"/>
        <v>1300000</v>
      </c>
      <c r="D99" s="49">
        <v>1300000</v>
      </c>
      <c r="E99" s="49">
        <v>0</v>
      </c>
      <c r="F99" s="49">
        <f t="shared" si="23"/>
        <v>223521.06</v>
      </c>
      <c r="G99" s="49">
        <f t="shared" si="19"/>
        <v>17.193927692307692</v>
      </c>
      <c r="H99" s="49">
        <v>223521.06</v>
      </c>
      <c r="I99" s="49">
        <f t="shared" si="20"/>
        <v>17.193927692307692</v>
      </c>
      <c r="J99" s="57">
        <v>0</v>
      </c>
      <c r="K99" s="49">
        <v>0</v>
      </c>
    </row>
    <row r="100" spans="1:11" ht="25.5" outlineLevel="7" x14ac:dyDescent="0.25">
      <c r="A100" s="36"/>
      <c r="B100" s="18" t="s">
        <v>123</v>
      </c>
      <c r="C100" s="48">
        <f t="shared" si="21"/>
        <v>1000000</v>
      </c>
      <c r="D100" s="61">
        <v>1000000</v>
      </c>
      <c r="E100" s="61">
        <v>0</v>
      </c>
      <c r="F100" s="49">
        <f t="shared" si="23"/>
        <v>244595.89</v>
      </c>
      <c r="G100" s="49">
        <f t="shared" si="19"/>
        <v>24.459589000000001</v>
      </c>
      <c r="H100" s="61">
        <v>244595.89</v>
      </c>
      <c r="I100" s="49">
        <f t="shared" si="20"/>
        <v>24.459589000000001</v>
      </c>
      <c r="J100" s="67">
        <v>0</v>
      </c>
      <c r="K100" s="49">
        <v>0</v>
      </c>
    </row>
    <row r="101" spans="1:11" ht="27" customHeight="1" outlineLevel="7" x14ac:dyDescent="0.25">
      <c r="A101" s="36"/>
      <c r="B101" s="19" t="s">
        <v>124</v>
      </c>
      <c r="C101" s="48">
        <f t="shared" si="21"/>
        <v>1450000</v>
      </c>
      <c r="D101" s="68">
        <v>1450000</v>
      </c>
      <c r="E101" s="68">
        <v>0</v>
      </c>
      <c r="F101" s="49">
        <f t="shared" si="23"/>
        <v>733477.77</v>
      </c>
      <c r="G101" s="49">
        <f t="shared" si="19"/>
        <v>50.584673793103448</v>
      </c>
      <c r="H101" s="68">
        <v>733477.77</v>
      </c>
      <c r="I101" s="49">
        <f t="shared" si="20"/>
        <v>50.584673793103448</v>
      </c>
      <c r="J101" s="69">
        <v>0</v>
      </c>
      <c r="K101" s="49">
        <v>0</v>
      </c>
    </row>
    <row r="102" spans="1:11" ht="19.899999999999999" customHeight="1" outlineLevel="7" x14ac:dyDescent="0.25">
      <c r="A102" s="36"/>
      <c r="B102" s="20" t="s">
        <v>125</v>
      </c>
      <c r="C102" s="70">
        <f t="shared" si="21"/>
        <v>1000000</v>
      </c>
      <c r="D102" s="68">
        <v>1000000</v>
      </c>
      <c r="E102" s="68">
        <v>0</v>
      </c>
      <c r="F102" s="49">
        <f t="shared" si="23"/>
        <v>67241.38</v>
      </c>
      <c r="G102" s="49">
        <f t="shared" si="19"/>
        <v>6.7241379999999999</v>
      </c>
      <c r="H102" s="68">
        <v>67241.38</v>
      </c>
      <c r="I102" s="49">
        <f t="shared" si="20"/>
        <v>6.7241379999999999</v>
      </c>
      <c r="J102" s="69">
        <v>0</v>
      </c>
      <c r="K102" s="49">
        <v>0</v>
      </c>
    </row>
    <row r="103" spans="1:11" ht="15.75" customHeight="1" outlineLevel="7" x14ac:dyDescent="0.25">
      <c r="A103" s="36"/>
      <c r="B103" s="32" t="s">
        <v>126</v>
      </c>
      <c r="C103" s="70">
        <f t="shared" si="21"/>
        <v>800000</v>
      </c>
      <c r="D103" s="68">
        <v>800000</v>
      </c>
      <c r="E103" s="68">
        <v>0</v>
      </c>
      <c r="F103" s="49">
        <f t="shared" si="23"/>
        <v>800000</v>
      </c>
      <c r="G103" s="49">
        <f t="shared" si="19"/>
        <v>100</v>
      </c>
      <c r="H103" s="68">
        <v>800000</v>
      </c>
      <c r="I103" s="49">
        <f t="shared" si="20"/>
        <v>100</v>
      </c>
      <c r="J103" s="69">
        <v>0</v>
      </c>
      <c r="K103" s="49">
        <v>0</v>
      </c>
    </row>
    <row r="104" spans="1:11" ht="17.25" customHeight="1" outlineLevel="7" x14ac:dyDescent="0.25">
      <c r="A104" s="37"/>
      <c r="B104" s="32" t="s">
        <v>127</v>
      </c>
      <c r="C104" s="70">
        <f t="shared" si="21"/>
        <v>800000</v>
      </c>
      <c r="D104" s="68">
        <v>800000</v>
      </c>
      <c r="E104" s="68">
        <v>0</v>
      </c>
      <c r="F104" s="49">
        <f t="shared" si="23"/>
        <v>0</v>
      </c>
      <c r="G104" s="49">
        <f t="shared" si="19"/>
        <v>0</v>
      </c>
      <c r="H104" s="68">
        <v>0</v>
      </c>
      <c r="I104" s="61">
        <f t="shared" si="20"/>
        <v>0</v>
      </c>
      <c r="J104" s="69">
        <v>0</v>
      </c>
      <c r="K104" s="49">
        <v>0</v>
      </c>
    </row>
    <row r="105" spans="1:11" s="85" customFormat="1" ht="27.75" customHeight="1" outlineLevel="6" x14ac:dyDescent="0.25">
      <c r="A105" s="82">
        <v>9</v>
      </c>
      <c r="B105" s="88" t="s">
        <v>33</v>
      </c>
      <c r="C105" s="105">
        <f>D105+E105</f>
        <v>43356576.160000004</v>
      </c>
      <c r="D105" s="84">
        <f>D106+D108+D110+D115+D119</f>
        <v>32572153.080000002</v>
      </c>
      <c r="E105" s="84">
        <f>E106+E108+E110+E115+E119</f>
        <v>10784423.08</v>
      </c>
      <c r="F105" s="106">
        <f>H105+J105</f>
        <v>10136434.98</v>
      </c>
      <c r="G105" s="107">
        <f t="shared" si="19"/>
        <v>23.379233043202554</v>
      </c>
      <c r="H105" s="84">
        <f>H106+H108+H110+H115+H119</f>
        <v>8051686.0300000012</v>
      </c>
      <c r="I105" s="84">
        <f t="shared" si="20"/>
        <v>24.719538834980817</v>
      </c>
      <c r="J105" s="84">
        <f>J106+J108+J110+J115+J119</f>
        <v>2084748.95</v>
      </c>
      <c r="K105" s="106">
        <f t="shared" si="25"/>
        <v>19.331112425162754</v>
      </c>
    </row>
    <row r="106" spans="1:11" ht="25.5" outlineLevel="7" x14ac:dyDescent="0.25">
      <c r="A106" s="36"/>
      <c r="B106" s="15" t="s">
        <v>34</v>
      </c>
      <c r="C106" s="71">
        <f t="shared" si="21"/>
        <v>90041.38</v>
      </c>
      <c r="D106" s="95">
        <f>D107</f>
        <v>90041.38</v>
      </c>
      <c r="E106" s="95">
        <f t="shared" ref="E106:H106" si="26">E107</f>
        <v>0</v>
      </c>
      <c r="F106" s="47">
        <f t="shared" si="23"/>
        <v>23260</v>
      </c>
      <c r="G106" s="47">
        <f t="shared" si="19"/>
        <v>25.832567204101046</v>
      </c>
      <c r="H106" s="95">
        <f t="shared" si="26"/>
        <v>23260</v>
      </c>
      <c r="I106" s="95">
        <f t="shared" si="20"/>
        <v>25.832567204101046</v>
      </c>
      <c r="J106" s="95">
        <f>J107</f>
        <v>0</v>
      </c>
      <c r="K106" s="47">
        <v>0</v>
      </c>
    </row>
    <row r="107" spans="1:11" ht="21.6" customHeight="1" outlineLevel="6" x14ac:dyDescent="0.25">
      <c r="A107" s="36"/>
      <c r="B107" s="16" t="s">
        <v>35</v>
      </c>
      <c r="C107" s="79">
        <f t="shared" si="21"/>
        <v>90041.38</v>
      </c>
      <c r="D107" s="49">
        <v>90041.38</v>
      </c>
      <c r="E107" s="49">
        <v>0</v>
      </c>
      <c r="F107" s="81">
        <f t="shared" si="23"/>
        <v>23260</v>
      </c>
      <c r="G107" s="49">
        <f t="shared" si="19"/>
        <v>25.832567204101046</v>
      </c>
      <c r="H107" s="49">
        <v>23260</v>
      </c>
      <c r="I107" s="49">
        <f t="shared" si="20"/>
        <v>25.832567204101046</v>
      </c>
      <c r="J107" s="49">
        <v>0</v>
      </c>
      <c r="K107" s="49">
        <v>0</v>
      </c>
    </row>
    <row r="108" spans="1:11" ht="25.5" outlineLevel="7" x14ac:dyDescent="0.25">
      <c r="A108" s="36"/>
      <c r="B108" s="15" t="s">
        <v>36</v>
      </c>
      <c r="C108" s="80">
        <f t="shared" si="21"/>
        <v>63328.14</v>
      </c>
      <c r="D108" s="47">
        <f>D109</f>
        <v>63328.14</v>
      </c>
      <c r="E108" s="47">
        <f>E109</f>
        <v>0</v>
      </c>
      <c r="F108" s="47">
        <f>F109</f>
        <v>63125</v>
      </c>
      <c r="G108" s="47">
        <f t="shared" si="19"/>
        <v>99.679226328137858</v>
      </c>
      <c r="H108" s="47">
        <f>H109</f>
        <v>63125</v>
      </c>
      <c r="I108" s="47">
        <f t="shared" si="20"/>
        <v>99.679226328137858</v>
      </c>
      <c r="J108" s="47">
        <f>J109</f>
        <v>0</v>
      </c>
      <c r="K108" s="47">
        <v>0</v>
      </c>
    </row>
    <row r="109" spans="1:11" ht="25.5" outlineLevel="6" x14ac:dyDescent="0.25">
      <c r="A109" s="36"/>
      <c r="B109" s="16" t="s">
        <v>65</v>
      </c>
      <c r="C109" s="79">
        <f t="shared" si="21"/>
        <v>63328.14</v>
      </c>
      <c r="D109" s="49">
        <v>63328.14</v>
      </c>
      <c r="E109" s="49">
        <v>0</v>
      </c>
      <c r="F109" s="81">
        <f t="shared" si="23"/>
        <v>63125</v>
      </c>
      <c r="G109" s="49">
        <f t="shared" si="19"/>
        <v>99.679226328137858</v>
      </c>
      <c r="H109" s="49">
        <v>63125</v>
      </c>
      <c r="I109" s="49">
        <f t="shared" si="20"/>
        <v>99.679226328137858</v>
      </c>
      <c r="J109" s="49">
        <v>0</v>
      </c>
      <c r="K109" s="49">
        <v>0</v>
      </c>
    </row>
    <row r="110" spans="1:11" ht="26.25" customHeight="1" outlineLevel="7" x14ac:dyDescent="0.25">
      <c r="A110" s="36"/>
      <c r="B110" s="15" t="s">
        <v>37</v>
      </c>
      <c r="C110" s="80">
        <f t="shared" si="21"/>
        <v>9883255.6300000008</v>
      </c>
      <c r="D110" s="47">
        <f>D114+D111+D112+D113</f>
        <v>98832.55</v>
      </c>
      <c r="E110" s="47">
        <f>E114+E111+E112+E113</f>
        <v>9784423.0800000001</v>
      </c>
      <c r="F110" s="47">
        <f>F114+F111+F112+F113</f>
        <v>2105807.02</v>
      </c>
      <c r="G110" s="47">
        <f t="shared" si="19"/>
        <v>21.306815272570255</v>
      </c>
      <c r="H110" s="47">
        <f>H114+H111+H112+H113</f>
        <v>21058.07</v>
      </c>
      <c r="I110" s="47">
        <f t="shared" si="20"/>
        <v>21.306816428393276</v>
      </c>
      <c r="J110" s="47">
        <f>J114+J111+J112+J113</f>
        <v>2084748.95</v>
      </c>
      <c r="K110" s="47">
        <f>J110/E110*100</f>
        <v>21.306815260895277</v>
      </c>
    </row>
    <row r="111" spans="1:11" ht="42" customHeight="1" outlineLevel="7" x14ac:dyDescent="0.25">
      <c r="A111" s="36"/>
      <c r="B111" s="16" t="s">
        <v>128</v>
      </c>
      <c r="C111" s="79">
        <f t="shared" si="21"/>
        <v>3667186.33</v>
      </c>
      <c r="D111" s="49">
        <v>36671.86</v>
      </c>
      <c r="E111" s="49">
        <v>3630514.47</v>
      </c>
      <c r="F111" s="49">
        <f>H111+J111</f>
        <v>1649105</v>
      </c>
      <c r="G111" s="49">
        <f t="shared" si="19"/>
        <v>44.969217585406959</v>
      </c>
      <c r="H111" s="49">
        <v>16491.05</v>
      </c>
      <c r="I111" s="49">
        <f t="shared" si="20"/>
        <v>44.96922163206338</v>
      </c>
      <c r="J111" s="49">
        <v>1632613.95</v>
      </c>
      <c r="K111" s="49">
        <f>J111/E111*100</f>
        <v>44.969217544531638</v>
      </c>
    </row>
    <row r="112" spans="1:11" ht="42" customHeight="1" outlineLevel="7" x14ac:dyDescent="0.25">
      <c r="A112" s="36"/>
      <c r="B112" s="16" t="s">
        <v>129</v>
      </c>
      <c r="C112" s="79">
        <f t="shared" si="21"/>
        <v>995862.23</v>
      </c>
      <c r="D112" s="49">
        <v>9958.6200000000008</v>
      </c>
      <c r="E112" s="49">
        <v>985903.61</v>
      </c>
      <c r="F112" s="49">
        <f>H112+J112</f>
        <v>287000</v>
      </c>
      <c r="G112" s="49">
        <f t="shared" si="19"/>
        <v>28.81924741738624</v>
      </c>
      <c r="H112" s="49">
        <v>2870</v>
      </c>
      <c r="I112" s="49">
        <f t="shared" si="20"/>
        <v>28.819254073355545</v>
      </c>
      <c r="J112" s="49">
        <v>284130</v>
      </c>
      <c r="K112" s="49">
        <f>J112/E112*100</f>
        <v>28.819247350154242</v>
      </c>
    </row>
    <row r="113" spans="1:11" ht="42" customHeight="1" outlineLevel="7" x14ac:dyDescent="0.25">
      <c r="A113" s="36"/>
      <c r="B113" s="16" t="s">
        <v>130</v>
      </c>
      <c r="C113" s="79">
        <f t="shared" si="21"/>
        <v>5050505.05</v>
      </c>
      <c r="D113" s="49">
        <v>50505.05</v>
      </c>
      <c r="E113" s="49">
        <v>5000000</v>
      </c>
      <c r="F113" s="49">
        <f>H113+J113</f>
        <v>0</v>
      </c>
      <c r="G113" s="49">
        <v>0</v>
      </c>
      <c r="H113" s="49">
        <v>0</v>
      </c>
      <c r="I113" s="49">
        <f t="shared" si="20"/>
        <v>0</v>
      </c>
      <c r="J113" s="49">
        <v>0</v>
      </c>
      <c r="K113" s="49">
        <v>0</v>
      </c>
    </row>
    <row r="114" spans="1:11" ht="42.75" customHeight="1" outlineLevel="7" x14ac:dyDescent="0.25">
      <c r="A114" s="36"/>
      <c r="B114" s="16" t="s">
        <v>75</v>
      </c>
      <c r="C114" s="79">
        <f t="shared" si="21"/>
        <v>169702.02</v>
      </c>
      <c r="D114" s="49">
        <v>1697.02</v>
      </c>
      <c r="E114" s="49">
        <v>168005</v>
      </c>
      <c r="F114" s="81">
        <f t="shared" si="23"/>
        <v>169702.02</v>
      </c>
      <c r="G114" s="49">
        <f t="shared" si="19"/>
        <v>100</v>
      </c>
      <c r="H114" s="49">
        <v>1697.02</v>
      </c>
      <c r="I114" s="49">
        <f t="shared" si="20"/>
        <v>100</v>
      </c>
      <c r="J114" s="49">
        <v>168005</v>
      </c>
      <c r="K114" s="49">
        <f>J114/E114*100</f>
        <v>100</v>
      </c>
    </row>
    <row r="115" spans="1:11" ht="25.5" customHeight="1" outlineLevel="6" x14ac:dyDescent="0.25">
      <c r="A115" s="36"/>
      <c r="B115" s="15" t="s">
        <v>38</v>
      </c>
      <c r="C115" s="80">
        <f t="shared" si="21"/>
        <v>22027191.010000002</v>
      </c>
      <c r="D115" s="47">
        <f>D116+D117+D118</f>
        <v>21027191.010000002</v>
      </c>
      <c r="E115" s="47">
        <f>E116+E117+E118</f>
        <v>1000000</v>
      </c>
      <c r="F115" s="47">
        <f t="shared" ref="F115" si="27">F116+F117</f>
        <v>5347779.9400000004</v>
      </c>
      <c r="G115" s="47">
        <f t="shared" ref="G115:G143" si="28">F115/C115*100</f>
        <v>24.278084017032363</v>
      </c>
      <c r="H115" s="47">
        <f>H116+H117+H118</f>
        <v>5347779.9400000004</v>
      </c>
      <c r="I115" s="47">
        <f t="shared" ref="I115:I143" si="29">H115/D115*100</f>
        <v>25.432688262815184</v>
      </c>
      <c r="J115" s="47">
        <f>J116+J117+J118</f>
        <v>0</v>
      </c>
      <c r="K115" s="47">
        <v>0</v>
      </c>
    </row>
    <row r="116" spans="1:11" ht="25.5" customHeight="1" outlineLevel="7" x14ac:dyDescent="0.25">
      <c r="A116" s="36"/>
      <c r="B116" s="16" t="s">
        <v>39</v>
      </c>
      <c r="C116" s="79">
        <f t="shared" si="21"/>
        <v>96000</v>
      </c>
      <c r="D116" s="49">
        <v>96000</v>
      </c>
      <c r="E116" s="49">
        <v>0</v>
      </c>
      <c r="F116" s="81">
        <f t="shared" si="23"/>
        <v>0</v>
      </c>
      <c r="G116" s="49">
        <f t="shared" si="28"/>
        <v>0</v>
      </c>
      <c r="H116" s="49">
        <v>0</v>
      </c>
      <c r="I116" s="49">
        <f t="shared" si="29"/>
        <v>0</v>
      </c>
      <c r="J116" s="49">
        <v>0</v>
      </c>
      <c r="K116" s="49">
        <v>0</v>
      </c>
    </row>
    <row r="117" spans="1:11" ht="26.25" customHeight="1" outlineLevel="6" x14ac:dyDescent="0.25">
      <c r="A117" s="36"/>
      <c r="B117" s="16" t="s">
        <v>40</v>
      </c>
      <c r="C117" s="79">
        <f t="shared" si="21"/>
        <v>20921090</v>
      </c>
      <c r="D117" s="49">
        <v>20921090</v>
      </c>
      <c r="E117" s="49">
        <v>0</v>
      </c>
      <c r="F117" s="81">
        <f t="shared" ref="F117:F135" si="30">H117+J117</f>
        <v>5347779.9400000004</v>
      </c>
      <c r="G117" s="49">
        <f t="shared" si="28"/>
        <v>25.561669779155867</v>
      </c>
      <c r="H117" s="49">
        <v>5347779.9400000004</v>
      </c>
      <c r="I117" s="49">
        <f t="shared" si="29"/>
        <v>25.561669779155867</v>
      </c>
      <c r="J117" s="49">
        <v>0</v>
      </c>
      <c r="K117" s="49">
        <v>0</v>
      </c>
    </row>
    <row r="118" spans="1:11" ht="39" customHeight="1" outlineLevel="6" x14ac:dyDescent="0.25">
      <c r="A118" s="36"/>
      <c r="B118" s="16" t="s">
        <v>131</v>
      </c>
      <c r="C118" s="79">
        <f t="shared" si="21"/>
        <v>1010101.01</v>
      </c>
      <c r="D118" s="49">
        <v>10101.01</v>
      </c>
      <c r="E118" s="49">
        <v>1000000</v>
      </c>
      <c r="F118" s="81">
        <f t="shared" si="30"/>
        <v>0</v>
      </c>
      <c r="G118" s="49">
        <f t="shared" si="28"/>
        <v>0</v>
      </c>
      <c r="H118" s="49">
        <v>0</v>
      </c>
      <c r="I118" s="49">
        <f t="shared" si="29"/>
        <v>0</v>
      </c>
      <c r="J118" s="49">
        <v>0</v>
      </c>
      <c r="K118" s="49">
        <v>0</v>
      </c>
    </row>
    <row r="119" spans="1:11" ht="27" customHeight="1" outlineLevel="6" x14ac:dyDescent="0.25">
      <c r="A119" s="36"/>
      <c r="B119" s="15" t="s">
        <v>41</v>
      </c>
      <c r="C119" s="71">
        <f t="shared" si="21"/>
        <v>11292760</v>
      </c>
      <c r="D119" s="47">
        <f>D120+D121</f>
        <v>11292760</v>
      </c>
      <c r="E119" s="47">
        <f t="shared" ref="E119:J119" si="31">E120+E121</f>
        <v>0</v>
      </c>
      <c r="F119" s="47">
        <f t="shared" si="30"/>
        <v>2596463.02</v>
      </c>
      <c r="G119" s="47">
        <f t="shared" si="28"/>
        <v>22.99228018659743</v>
      </c>
      <c r="H119" s="47">
        <f>H120+H121</f>
        <v>2596463.02</v>
      </c>
      <c r="I119" s="47">
        <f t="shared" si="29"/>
        <v>22.99228018659743</v>
      </c>
      <c r="J119" s="47">
        <f t="shared" si="31"/>
        <v>0</v>
      </c>
      <c r="K119" s="47">
        <v>0</v>
      </c>
    </row>
    <row r="120" spans="1:11" ht="24.75" customHeight="1" outlineLevel="7" x14ac:dyDescent="0.25">
      <c r="A120" s="36"/>
      <c r="B120" s="16" t="s">
        <v>61</v>
      </c>
      <c r="C120" s="72">
        <f t="shared" si="21"/>
        <v>7000</v>
      </c>
      <c r="D120" s="49">
        <v>7000</v>
      </c>
      <c r="E120" s="49">
        <v>0</v>
      </c>
      <c r="F120" s="49">
        <f t="shared" si="30"/>
        <v>0</v>
      </c>
      <c r="G120" s="49">
        <f t="shared" si="28"/>
        <v>0</v>
      </c>
      <c r="H120" s="49">
        <v>0</v>
      </c>
      <c r="I120" s="49">
        <f t="shared" si="29"/>
        <v>0</v>
      </c>
      <c r="J120" s="49">
        <v>0</v>
      </c>
      <c r="K120" s="49">
        <v>0</v>
      </c>
    </row>
    <row r="121" spans="1:11" ht="25.5" outlineLevel="7" x14ac:dyDescent="0.25">
      <c r="A121" s="36"/>
      <c r="B121" s="21" t="s">
        <v>62</v>
      </c>
      <c r="C121" s="73">
        <f t="shared" si="21"/>
        <v>11285760</v>
      </c>
      <c r="D121" s="60">
        <v>11285760</v>
      </c>
      <c r="E121" s="49">
        <v>0</v>
      </c>
      <c r="F121" s="49">
        <f t="shared" si="30"/>
        <v>2596463.02</v>
      </c>
      <c r="G121" s="49">
        <f t="shared" si="28"/>
        <v>23.006541163377566</v>
      </c>
      <c r="H121" s="49">
        <v>2596463.02</v>
      </c>
      <c r="I121" s="49">
        <f t="shared" si="29"/>
        <v>23.006541163377566</v>
      </c>
      <c r="J121" s="49">
        <v>0</v>
      </c>
      <c r="K121" s="49">
        <v>0</v>
      </c>
    </row>
    <row r="122" spans="1:11" s="85" customFormat="1" ht="28.5" customHeight="1" outlineLevel="7" x14ac:dyDescent="0.25">
      <c r="A122" s="82">
        <v>10</v>
      </c>
      <c r="B122" s="87" t="s">
        <v>80</v>
      </c>
      <c r="C122" s="83">
        <f t="shared" ref="C122:C143" si="32">D122+E122</f>
        <v>4153161.25</v>
      </c>
      <c r="D122" s="86">
        <f>D123+D126</f>
        <v>1730000</v>
      </c>
      <c r="E122" s="86">
        <f>E123+E126</f>
        <v>2423161.25</v>
      </c>
      <c r="F122" s="86">
        <f>F123+F126</f>
        <v>0</v>
      </c>
      <c r="G122" s="86">
        <f t="shared" si="28"/>
        <v>0</v>
      </c>
      <c r="H122" s="86">
        <f>H123+H126</f>
        <v>0</v>
      </c>
      <c r="I122" s="86">
        <f t="shared" si="29"/>
        <v>0</v>
      </c>
      <c r="J122" s="86">
        <f>J123+J126</f>
        <v>0</v>
      </c>
      <c r="K122" s="86">
        <f t="shared" ref="K122:K143" si="33">J122/E122*100</f>
        <v>0</v>
      </c>
    </row>
    <row r="123" spans="1:11" ht="27.75" customHeight="1" outlineLevel="7" x14ac:dyDescent="0.25">
      <c r="A123" s="36"/>
      <c r="B123" s="15" t="s">
        <v>42</v>
      </c>
      <c r="C123" s="76">
        <f t="shared" si="32"/>
        <v>2818161.25</v>
      </c>
      <c r="D123" s="47">
        <f>D124+D125</f>
        <v>945000</v>
      </c>
      <c r="E123" s="47">
        <f>E124+E125</f>
        <v>1873161.25</v>
      </c>
      <c r="F123" s="47">
        <f>F124+F125</f>
        <v>0</v>
      </c>
      <c r="G123" s="47">
        <f t="shared" si="28"/>
        <v>0</v>
      </c>
      <c r="H123" s="47">
        <f>H124+H125</f>
        <v>0</v>
      </c>
      <c r="I123" s="47">
        <f t="shared" si="29"/>
        <v>0</v>
      </c>
      <c r="J123" s="47">
        <f>J124+J125</f>
        <v>0</v>
      </c>
      <c r="K123" s="47">
        <f t="shared" si="33"/>
        <v>0</v>
      </c>
    </row>
    <row r="124" spans="1:11" ht="31.15" customHeight="1" outlineLevel="7" x14ac:dyDescent="0.25">
      <c r="A124" s="36"/>
      <c r="B124" s="16" t="s">
        <v>132</v>
      </c>
      <c r="C124" s="73">
        <f t="shared" si="32"/>
        <v>945000</v>
      </c>
      <c r="D124" s="49">
        <v>945000</v>
      </c>
      <c r="E124" s="49">
        <v>0</v>
      </c>
      <c r="F124" s="49">
        <f t="shared" si="30"/>
        <v>0</v>
      </c>
      <c r="G124" s="49">
        <f t="shared" si="28"/>
        <v>0</v>
      </c>
      <c r="H124" s="49">
        <v>0</v>
      </c>
      <c r="I124" s="49">
        <f t="shared" si="29"/>
        <v>0</v>
      </c>
      <c r="J124" s="49">
        <v>0</v>
      </c>
      <c r="K124" s="49">
        <v>0</v>
      </c>
    </row>
    <row r="125" spans="1:11" ht="49.5" customHeight="1" outlineLevel="7" x14ac:dyDescent="0.25">
      <c r="A125" s="36"/>
      <c r="B125" s="16" t="s">
        <v>76</v>
      </c>
      <c r="C125" s="73">
        <f t="shared" si="32"/>
        <v>1873161.25</v>
      </c>
      <c r="D125" s="49">
        <v>0</v>
      </c>
      <c r="E125" s="49">
        <v>1873161.25</v>
      </c>
      <c r="F125" s="49">
        <f t="shared" si="30"/>
        <v>0</v>
      </c>
      <c r="G125" s="49">
        <f t="shared" si="28"/>
        <v>0</v>
      </c>
      <c r="H125" s="49">
        <v>0</v>
      </c>
      <c r="I125" s="49">
        <v>0</v>
      </c>
      <c r="J125" s="49">
        <v>0</v>
      </c>
      <c r="K125" s="49">
        <f t="shared" si="33"/>
        <v>0</v>
      </c>
    </row>
    <row r="126" spans="1:11" ht="25.5" outlineLevel="1" x14ac:dyDescent="0.25">
      <c r="A126" s="36"/>
      <c r="B126" s="15" t="s">
        <v>43</v>
      </c>
      <c r="C126" s="76">
        <f t="shared" si="32"/>
        <v>1335000</v>
      </c>
      <c r="D126" s="47">
        <f>D127</f>
        <v>785000</v>
      </c>
      <c r="E126" s="47">
        <f t="shared" ref="E126" si="34">E127</f>
        <v>550000</v>
      </c>
      <c r="F126" s="47">
        <f t="shared" si="30"/>
        <v>0</v>
      </c>
      <c r="G126" s="47">
        <f t="shared" si="28"/>
        <v>0</v>
      </c>
      <c r="H126" s="47">
        <v>0</v>
      </c>
      <c r="I126" s="47">
        <f t="shared" si="29"/>
        <v>0</v>
      </c>
      <c r="J126" s="47">
        <f>J127</f>
        <v>0</v>
      </c>
      <c r="K126" s="47">
        <v>0</v>
      </c>
    </row>
    <row r="127" spans="1:11" ht="31.9" customHeight="1" outlineLevel="2" x14ac:dyDescent="0.25">
      <c r="A127" s="36"/>
      <c r="B127" s="16" t="s">
        <v>133</v>
      </c>
      <c r="C127" s="73">
        <f t="shared" si="32"/>
        <v>1335000</v>
      </c>
      <c r="D127" s="49">
        <v>785000</v>
      </c>
      <c r="E127" s="49">
        <v>550000</v>
      </c>
      <c r="F127" s="49">
        <f t="shared" si="30"/>
        <v>0</v>
      </c>
      <c r="G127" s="49">
        <f t="shared" si="28"/>
        <v>0</v>
      </c>
      <c r="H127" s="49">
        <v>0</v>
      </c>
      <c r="I127" s="49">
        <f t="shared" si="29"/>
        <v>0</v>
      </c>
      <c r="J127" s="49">
        <v>0</v>
      </c>
      <c r="K127" s="49">
        <v>0</v>
      </c>
    </row>
    <row r="128" spans="1:11" s="85" customFormat="1" ht="35.450000000000003" customHeight="1" outlineLevel="3" x14ac:dyDescent="0.25">
      <c r="A128" s="82">
        <v>11</v>
      </c>
      <c r="B128" s="87" t="s">
        <v>81</v>
      </c>
      <c r="C128" s="83">
        <f t="shared" si="32"/>
        <v>802642.51</v>
      </c>
      <c r="D128" s="86">
        <f>D129</f>
        <v>8026.43</v>
      </c>
      <c r="E128" s="86">
        <f t="shared" ref="E128:J128" si="35">E129</f>
        <v>794616.08</v>
      </c>
      <c r="F128" s="86">
        <f t="shared" si="30"/>
        <v>0</v>
      </c>
      <c r="G128" s="86">
        <f t="shared" si="28"/>
        <v>0</v>
      </c>
      <c r="H128" s="86">
        <f t="shared" si="35"/>
        <v>0</v>
      </c>
      <c r="I128" s="86">
        <f t="shared" si="29"/>
        <v>0</v>
      </c>
      <c r="J128" s="86">
        <f t="shared" si="35"/>
        <v>0</v>
      </c>
      <c r="K128" s="86">
        <f t="shared" si="33"/>
        <v>0</v>
      </c>
    </row>
    <row r="129" spans="1:11" ht="51" customHeight="1" outlineLevel="4" x14ac:dyDescent="0.25">
      <c r="A129" s="36"/>
      <c r="B129" s="15" t="s">
        <v>141</v>
      </c>
      <c r="C129" s="76">
        <f t="shared" si="32"/>
        <v>802642.51</v>
      </c>
      <c r="D129" s="47">
        <f>D130</f>
        <v>8026.43</v>
      </c>
      <c r="E129" s="47">
        <f t="shared" ref="E129" si="36">E130</f>
        <v>794616.08</v>
      </c>
      <c r="F129" s="47">
        <f t="shared" si="30"/>
        <v>0</v>
      </c>
      <c r="G129" s="47">
        <f t="shared" si="28"/>
        <v>0</v>
      </c>
      <c r="H129" s="47">
        <f t="shared" ref="H129:J129" si="37">H130</f>
        <v>0</v>
      </c>
      <c r="I129" s="47">
        <f t="shared" si="29"/>
        <v>0</v>
      </c>
      <c r="J129" s="47">
        <f t="shared" si="37"/>
        <v>0</v>
      </c>
      <c r="K129" s="47">
        <f t="shared" si="33"/>
        <v>0</v>
      </c>
    </row>
    <row r="130" spans="1:11" ht="52.15" customHeight="1" outlineLevel="5" x14ac:dyDescent="0.25">
      <c r="A130" s="37"/>
      <c r="B130" s="16" t="s">
        <v>142</v>
      </c>
      <c r="C130" s="73">
        <f t="shared" si="32"/>
        <v>802642.51</v>
      </c>
      <c r="D130" s="49">
        <v>8026.43</v>
      </c>
      <c r="E130" s="49">
        <v>794616.08</v>
      </c>
      <c r="F130" s="49">
        <f t="shared" si="30"/>
        <v>0</v>
      </c>
      <c r="G130" s="49">
        <f t="shared" si="28"/>
        <v>0</v>
      </c>
      <c r="H130" s="49">
        <v>0</v>
      </c>
      <c r="I130" s="49">
        <f t="shared" si="29"/>
        <v>0</v>
      </c>
      <c r="J130" s="49">
        <v>0</v>
      </c>
      <c r="K130" s="49">
        <f t="shared" si="33"/>
        <v>0</v>
      </c>
    </row>
    <row r="131" spans="1:11" s="85" customFormat="1" ht="36" customHeight="1" outlineLevel="6" x14ac:dyDescent="0.25">
      <c r="A131" s="82">
        <v>12</v>
      </c>
      <c r="B131" s="87" t="s">
        <v>67</v>
      </c>
      <c r="C131" s="83">
        <f t="shared" si="32"/>
        <v>1910810</v>
      </c>
      <c r="D131" s="86">
        <f>D132+D136+D138</f>
        <v>1910810</v>
      </c>
      <c r="E131" s="86">
        <f t="shared" ref="E131:F131" si="38">E132+E136</f>
        <v>0</v>
      </c>
      <c r="F131" s="86">
        <f t="shared" si="38"/>
        <v>505318.40000000002</v>
      </c>
      <c r="G131" s="86">
        <f t="shared" si="28"/>
        <v>26.44524573348475</v>
      </c>
      <c r="H131" s="86">
        <f>H132+H136+H138</f>
        <v>505318.40000000002</v>
      </c>
      <c r="I131" s="86">
        <f t="shared" si="29"/>
        <v>26.44524573348475</v>
      </c>
      <c r="J131" s="86">
        <f>J132+J136</f>
        <v>0</v>
      </c>
      <c r="K131" s="86">
        <v>0</v>
      </c>
    </row>
    <row r="132" spans="1:11" ht="27" customHeight="1" outlineLevel="3" x14ac:dyDescent="0.25">
      <c r="A132" s="36"/>
      <c r="B132" s="24" t="s">
        <v>49</v>
      </c>
      <c r="C132" s="76">
        <f t="shared" si="32"/>
        <v>487000</v>
      </c>
      <c r="D132" s="47">
        <f>D133+D135+D134</f>
        <v>487000</v>
      </c>
      <c r="E132" s="47">
        <f t="shared" ref="E132:F132" si="39">E133+E135</f>
        <v>0</v>
      </c>
      <c r="F132" s="47">
        <f t="shared" si="39"/>
        <v>100000</v>
      </c>
      <c r="G132" s="47">
        <f t="shared" si="28"/>
        <v>20.533880903490758</v>
      </c>
      <c r="H132" s="47">
        <f>H133+H135</f>
        <v>100000</v>
      </c>
      <c r="I132" s="47">
        <f t="shared" si="29"/>
        <v>20.533880903490758</v>
      </c>
      <c r="J132" s="47">
        <f>J133+J135</f>
        <v>0</v>
      </c>
      <c r="K132" s="47">
        <v>0</v>
      </c>
    </row>
    <row r="133" spans="1:11" ht="55.5" customHeight="1" outlineLevel="3" x14ac:dyDescent="0.25">
      <c r="A133" s="36"/>
      <c r="B133" s="33" t="s">
        <v>48</v>
      </c>
      <c r="C133" s="73">
        <f t="shared" si="32"/>
        <v>200000</v>
      </c>
      <c r="D133" s="61">
        <v>200000</v>
      </c>
      <c r="E133" s="61">
        <v>0</v>
      </c>
      <c r="F133" s="61">
        <f t="shared" si="30"/>
        <v>0</v>
      </c>
      <c r="G133" s="61">
        <f t="shared" si="28"/>
        <v>0</v>
      </c>
      <c r="H133" s="61">
        <v>0</v>
      </c>
      <c r="I133" s="61">
        <f t="shared" si="29"/>
        <v>0</v>
      </c>
      <c r="J133" s="61">
        <v>0</v>
      </c>
      <c r="K133" s="49">
        <v>0</v>
      </c>
    </row>
    <row r="134" spans="1:11" ht="33.6" customHeight="1" outlineLevel="3" x14ac:dyDescent="0.25">
      <c r="A134" s="36"/>
      <c r="B134" s="33" t="s">
        <v>134</v>
      </c>
      <c r="C134" s="73">
        <f t="shared" si="32"/>
        <v>187000</v>
      </c>
      <c r="D134" s="66">
        <v>187000</v>
      </c>
      <c r="E134" s="66">
        <v>0</v>
      </c>
      <c r="F134" s="66">
        <f t="shared" si="30"/>
        <v>0</v>
      </c>
      <c r="G134" s="66">
        <v>0</v>
      </c>
      <c r="H134" s="66">
        <v>0</v>
      </c>
      <c r="I134" s="66">
        <v>0</v>
      </c>
      <c r="J134" s="66">
        <v>0</v>
      </c>
      <c r="K134" s="60">
        <v>0</v>
      </c>
    </row>
    <row r="135" spans="1:11" ht="26.25" customHeight="1" outlineLevel="3" x14ac:dyDescent="0.25">
      <c r="A135" s="36"/>
      <c r="B135" s="33" t="s">
        <v>135</v>
      </c>
      <c r="C135" s="73">
        <f t="shared" si="32"/>
        <v>100000</v>
      </c>
      <c r="D135" s="108">
        <v>100000</v>
      </c>
      <c r="E135" s="108">
        <v>0</v>
      </c>
      <c r="F135" s="109">
        <f t="shared" si="30"/>
        <v>100000</v>
      </c>
      <c r="G135" s="65">
        <f t="shared" si="28"/>
        <v>100</v>
      </c>
      <c r="H135" s="108">
        <v>100000</v>
      </c>
      <c r="I135" s="65">
        <f t="shared" si="29"/>
        <v>100</v>
      </c>
      <c r="J135" s="108">
        <v>0</v>
      </c>
      <c r="K135" s="49">
        <v>0</v>
      </c>
    </row>
    <row r="136" spans="1:11" ht="27.75" customHeight="1" outlineLevel="3" x14ac:dyDescent="0.25">
      <c r="A136" s="36"/>
      <c r="B136" s="34" t="s">
        <v>50</v>
      </c>
      <c r="C136" s="76">
        <f>D136+E136</f>
        <v>1210810</v>
      </c>
      <c r="D136" s="55">
        <f>D137</f>
        <v>1210810</v>
      </c>
      <c r="E136" s="55">
        <f t="shared" ref="E136:F136" si="40">E137</f>
        <v>0</v>
      </c>
      <c r="F136" s="55">
        <f t="shared" si="40"/>
        <v>405318.40000000002</v>
      </c>
      <c r="G136" s="61">
        <f t="shared" si="28"/>
        <v>33.474979559138099</v>
      </c>
      <c r="H136" s="55">
        <f>H137</f>
        <v>405318.40000000002</v>
      </c>
      <c r="I136" s="61">
        <f t="shared" si="29"/>
        <v>33.474979559138099</v>
      </c>
      <c r="J136" s="55">
        <f>J137</f>
        <v>0</v>
      </c>
      <c r="K136" s="49">
        <v>0</v>
      </c>
    </row>
    <row r="137" spans="1:11" ht="18.75" customHeight="1" outlineLevel="3" x14ac:dyDescent="0.25">
      <c r="A137" s="36"/>
      <c r="B137" s="33" t="s">
        <v>77</v>
      </c>
      <c r="C137" s="73">
        <f t="shared" ref="C137:C139" si="41">D137+E137</f>
        <v>1210810</v>
      </c>
      <c r="D137" s="66">
        <v>1210810</v>
      </c>
      <c r="E137" s="66">
        <v>0</v>
      </c>
      <c r="F137" s="68">
        <f t="shared" ref="F137:F139" si="42">H137+J137</f>
        <v>405318.40000000002</v>
      </c>
      <c r="G137" s="61">
        <f t="shared" si="28"/>
        <v>33.474979559138099</v>
      </c>
      <c r="H137" s="68">
        <v>405318.40000000002</v>
      </c>
      <c r="I137" s="61">
        <f t="shared" si="29"/>
        <v>33.474979559138099</v>
      </c>
      <c r="J137" s="68">
        <v>0</v>
      </c>
      <c r="K137" s="47">
        <v>0</v>
      </c>
    </row>
    <row r="138" spans="1:11" ht="30" customHeight="1" outlineLevel="3" x14ac:dyDescent="0.25">
      <c r="A138" s="36"/>
      <c r="B138" s="34" t="s">
        <v>136</v>
      </c>
      <c r="C138" s="76">
        <f t="shared" si="41"/>
        <v>213000</v>
      </c>
      <c r="D138" s="110">
        <v>213000</v>
      </c>
      <c r="E138" s="110">
        <v>0</v>
      </c>
      <c r="F138" s="55">
        <f t="shared" si="42"/>
        <v>0</v>
      </c>
      <c r="G138" s="55">
        <f t="shared" si="28"/>
        <v>0</v>
      </c>
      <c r="H138" s="55">
        <v>0</v>
      </c>
      <c r="I138" s="55">
        <f t="shared" si="29"/>
        <v>0</v>
      </c>
      <c r="J138" s="55">
        <v>0</v>
      </c>
      <c r="K138" s="56">
        <v>0</v>
      </c>
    </row>
    <row r="139" spans="1:11" ht="30.6" customHeight="1" outlineLevel="3" x14ac:dyDescent="0.25">
      <c r="A139" s="36"/>
      <c r="B139" s="33" t="s">
        <v>137</v>
      </c>
      <c r="C139" s="74">
        <f t="shared" si="41"/>
        <v>213000</v>
      </c>
      <c r="D139" s="75">
        <v>213000</v>
      </c>
      <c r="E139" s="75">
        <v>0</v>
      </c>
      <c r="F139" s="68">
        <f t="shared" si="42"/>
        <v>0</v>
      </c>
      <c r="G139" s="68">
        <f t="shared" si="28"/>
        <v>0</v>
      </c>
      <c r="H139" s="68">
        <v>0</v>
      </c>
      <c r="I139" s="68">
        <f t="shared" si="29"/>
        <v>0</v>
      </c>
      <c r="J139" s="68">
        <v>0</v>
      </c>
      <c r="K139" s="111">
        <v>0</v>
      </c>
    </row>
    <row r="140" spans="1:11" ht="30.6" customHeight="1" outlineLevel="3" x14ac:dyDescent="0.25">
      <c r="A140" s="35">
        <v>13</v>
      </c>
      <c r="B140" s="114" t="s">
        <v>138</v>
      </c>
      <c r="C140" s="112">
        <f>C141</f>
        <v>55800000</v>
      </c>
      <c r="D140" s="113">
        <f>D141</f>
        <v>1674000</v>
      </c>
      <c r="E140" s="113">
        <f t="shared" ref="E140:K140" si="43">E141</f>
        <v>54126000</v>
      </c>
      <c r="F140" s="113">
        <f t="shared" si="43"/>
        <v>0</v>
      </c>
      <c r="G140" s="113">
        <f t="shared" si="43"/>
        <v>0</v>
      </c>
      <c r="H140" s="113">
        <f t="shared" si="43"/>
        <v>0</v>
      </c>
      <c r="I140" s="113">
        <f t="shared" si="43"/>
        <v>0</v>
      </c>
      <c r="J140" s="113">
        <f t="shared" si="43"/>
        <v>0</v>
      </c>
      <c r="K140" s="113">
        <f t="shared" si="43"/>
        <v>0</v>
      </c>
    </row>
    <row r="141" spans="1:11" ht="30.6" customHeight="1" outlineLevel="3" x14ac:dyDescent="0.25">
      <c r="A141" s="36"/>
      <c r="B141" s="34" t="s">
        <v>139</v>
      </c>
      <c r="C141" s="94">
        <f>D141+E141</f>
        <v>55800000</v>
      </c>
      <c r="D141" s="110">
        <f>D142</f>
        <v>1674000</v>
      </c>
      <c r="E141" s="110">
        <f t="shared" ref="E141:K141" si="44">E142</f>
        <v>54126000</v>
      </c>
      <c r="F141" s="110">
        <f t="shared" si="44"/>
        <v>0</v>
      </c>
      <c r="G141" s="110">
        <f t="shared" si="44"/>
        <v>0</v>
      </c>
      <c r="H141" s="110">
        <f t="shared" si="44"/>
        <v>0</v>
      </c>
      <c r="I141" s="110">
        <f t="shared" si="44"/>
        <v>0</v>
      </c>
      <c r="J141" s="110">
        <f t="shared" si="44"/>
        <v>0</v>
      </c>
      <c r="K141" s="110">
        <f t="shared" si="44"/>
        <v>0</v>
      </c>
    </row>
    <row r="142" spans="1:11" ht="45" customHeight="1" outlineLevel="3" x14ac:dyDescent="0.25">
      <c r="A142" s="36"/>
      <c r="B142" s="33" t="s">
        <v>140</v>
      </c>
      <c r="C142" s="73">
        <f>D142+E142</f>
        <v>55800000</v>
      </c>
      <c r="D142" s="108">
        <v>1674000</v>
      </c>
      <c r="E142" s="108">
        <v>54126000</v>
      </c>
      <c r="F142" s="108">
        <v>0</v>
      </c>
      <c r="G142" s="108">
        <v>0</v>
      </c>
      <c r="H142" s="108">
        <v>0</v>
      </c>
      <c r="I142" s="101">
        <v>0</v>
      </c>
      <c r="J142" s="108">
        <v>0</v>
      </c>
      <c r="K142" s="56">
        <v>0</v>
      </c>
    </row>
    <row r="143" spans="1:11" ht="30.75" customHeight="1" outlineLevel="5" x14ac:dyDescent="0.25">
      <c r="A143" s="38"/>
      <c r="B143" s="25" t="s">
        <v>1</v>
      </c>
      <c r="C143" s="23">
        <f t="shared" si="32"/>
        <v>981040469.4000001</v>
      </c>
      <c r="D143" s="26">
        <f>D21+D55+D62+D65+D69+D72+D105+D122+D128+D131+D15+D18+D140</f>
        <v>294576563.83000004</v>
      </c>
      <c r="E143" s="26">
        <f>E21+E55+E62+E65+E69+E72+E105+E122+E128+E131+E15+E18+E140</f>
        <v>686463905.57000005</v>
      </c>
      <c r="F143" s="26">
        <f>F21+F55+F62+F65+F69+F72+F105+F122+F128+F131+F15+F18+F140</f>
        <v>130390637.94000001</v>
      </c>
      <c r="G143" s="26">
        <f t="shared" si="28"/>
        <v>13.291055976492624</v>
      </c>
      <c r="H143" s="26">
        <f>H21+H55+H62+H65+H69+H72+H105+H122+H128+H131+H15+H140</f>
        <v>73086716.51000002</v>
      </c>
      <c r="I143" s="13">
        <f t="shared" si="29"/>
        <v>24.81077094516532</v>
      </c>
      <c r="J143" s="26">
        <f>J21+J55+J62+J65+J69+J72+J105+J122+J128+J131+J15+J140</f>
        <v>57303921.430000007</v>
      </c>
      <c r="K143" s="12">
        <f t="shared" si="33"/>
        <v>8.3476962102498504</v>
      </c>
    </row>
    <row r="144" spans="1:11" x14ac:dyDescent="0.25">
      <c r="B144" s="10"/>
      <c r="C144" s="11"/>
      <c r="D144" s="28"/>
      <c r="E144" s="28"/>
      <c r="F144" s="11"/>
      <c r="G144" s="11"/>
      <c r="H144" s="11"/>
      <c r="I144" s="11"/>
      <c r="J144" s="11"/>
      <c r="K144" s="11"/>
    </row>
    <row r="145" spans="4:8" x14ac:dyDescent="0.25">
      <c r="D145" s="27"/>
      <c r="E145" s="27"/>
      <c r="H145" s="1" t="s">
        <v>2</v>
      </c>
    </row>
  </sheetData>
  <autoFilter ref="B14:K145"/>
  <mergeCells count="13">
    <mergeCell ref="B9:K9"/>
    <mergeCell ref="F11:K11"/>
    <mergeCell ref="C11:E11"/>
    <mergeCell ref="H2:K2"/>
    <mergeCell ref="H3:K3"/>
    <mergeCell ref="H4:K4"/>
    <mergeCell ref="H5:K5"/>
    <mergeCell ref="F12:F13"/>
    <mergeCell ref="G12:G13"/>
    <mergeCell ref="H12:K12"/>
    <mergeCell ref="C12:C13"/>
    <mergeCell ref="B12:B13"/>
    <mergeCell ref="D12:E12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2025-04-21T03:50:00Z</cp:lastPrinted>
  <dcterms:created xsi:type="dcterms:W3CDTF">2020-11-30T03:43:02Z</dcterms:created>
  <dcterms:modified xsi:type="dcterms:W3CDTF">2025-04-21T03:55:30Z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