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3256" windowHeight="12036"/>
  </bookViews>
  <sheets>
    <sheet name="Документ" sheetId="2" r:id="rId1"/>
  </sheets>
  <definedNames>
    <definedName name="_xlnm._FilterDatabase" localSheetId="0" hidden="1">Документ!$B$12:$K$209</definedName>
    <definedName name="_xlnm.Print_Titles" localSheetId="0">Документ!$11:$11</definedName>
  </definedNames>
  <calcPr calcId="114210" fullCalcOnLoad="1" iterate="1"/>
</workbook>
</file>

<file path=xl/calcChain.xml><?xml version="1.0" encoding="utf-8"?>
<calcChain xmlns="http://schemas.openxmlformats.org/spreadsheetml/2006/main">
  <c r="I112" i="2"/>
  <c r="I92"/>
  <c r="I159"/>
  <c r="I160"/>
  <c r="I150"/>
  <c r="K82"/>
  <c r="K83"/>
  <c r="I77"/>
  <c r="I78"/>
  <c r="K79"/>
  <c r="K80"/>
  <c r="K19"/>
  <c r="J29"/>
  <c r="E29"/>
  <c r="H186"/>
  <c r="D186"/>
  <c r="H194"/>
  <c r="D194"/>
  <c r="F198"/>
  <c r="I198"/>
  <c r="C198"/>
  <c r="F196"/>
  <c r="I196"/>
  <c r="C196"/>
  <c r="I195"/>
  <c r="F195"/>
  <c r="C195"/>
  <c r="G196"/>
  <c r="G198"/>
  <c r="G195"/>
  <c r="I188"/>
  <c r="I189"/>
  <c r="F188"/>
  <c r="F189"/>
  <c r="C188"/>
  <c r="C189"/>
  <c r="H161"/>
  <c r="J161"/>
  <c r="K161"/>
  <c r="D161"/>
  <c r="E161"/>
  <c r="J158"/>
  <c r="H158"/>
  <c r="H151"/>
  <c r="D151"/>
  <c r="F154"/>
  <c r="I154"/>
  <c r="C154"/>
  <c r="J114"/>
  <c r="H130"/>
  <c r="H114"/>
  <c r="H105"/>
  <c r="I129"/>
  <c r="H94"/>
  <c r="D94"/>
  <c r="F98"/>
  <c r="C98"/>
  <c r="I98"/>
  <c r="F97"/>
  <c r="I97"/>
  <c r="C97"/>
  <c r="D71"/>
  <c r="H24"/>
  <c r="E24"/>
  <c r="H43"/>
  <c r="D43"/>
  <c r="F46"/>
  <c r="C46"/>
  <c r="F42"/>
  <c r="F41"/>
  <c r="C42"/>
  <c r="C41"/>
  <c r="J40"/>
  <c r="H40"/>
  <c r="E40"/>
  <c r="D40"/>
  <c r="C40"/>
  <c r="H29"/>
  <c r="D29"/>
  <c r="F35"/>
  <c r="F40"/>
  <c r="G41"/>
  <c r="G154"/>
  <c r="G42"/>
  <c r="G46"/>
  <c r="G189"/>
  <c r="G188"/>
  <c r="G98"/>
  <c r="G97"/>
  <c r="G40"/>
  <c r="C35"/>
  <c r="G35"/>
  <c r="F34"/>
  <c r="I34"/>
  <c r="C34"/>
  <c r="F33"/>
  <c r="C33"/>
  <c r="I33"/>
  <c r="D24"/>
  <c r="I27"/>
  <c r="F27"/>
  <c r="C27"/>
  <c r="H20"/>
  <c r="D20"/>
  <c r="I22"/>
  <c r="C22"/>
  <c r="F22"/>
  <c r="H14"/>
  <c r="D14"/>
  <c r="I16"/>
  <c r="C16"/>
  <c r="F16"/>
  <c r="G16"/>
  <c r="G22"/>
  <c r="G34"/>
  <c r="G33"/>
  <c r="G27"/>
  <c r="C193"/>
  <c r="C192"/>
  <c r="F193"/>
  <c r="J192"/>
  <c r="H192"/>
  <c r="E192"/>
  <c r="D192"/>
  <c r="H171"/>
  <c r="D171"/>
  <c r="I174"/>
  <c r="F174"/>
  <c r="C174"/>
  <c r="G174"/>
  <c r="I173"/>
  <c r="F173"/>
  <c r="C173"/>
  <c r="F192"/>
  <c r="G173"/>
  <c r="D114"/>
  <c r="I126"/>
  <c r="F126"/>
  <c r="C126"/>
  <c r="I125"/>
  <c r="F125"/>
  <c r="C125"/>
  <c r="H71"/>
  <c r="E71"/>
  <c r="C74"/>
  <c r="C75"/>
  <c r="F75"/>
  <c r="F74"/>
  <c r="I73"/>
  <c r="I74"/>
  <c r="I75"/>
  <c r="F73"/>
  <c r="C73"/>
  <c r="I62"/>
  <c r="J61"/>
  <c r="H61"/>
  <c r="D61"/>
  <c r="E61"/>
  <c r="F62"/>
  <c r="F61"/>
  <c r="C62"/>
  <c r="C61"/>
  <c r="H58"/>
  <c r="D58"/>
  <c r="F60"/>
  <c r="I60"/>
  <c r="C60"/>
  <c r="F45"/>
  <c r="C45"/>
  <c r="I61"/>
  <c r="G60"/>
  <c r="G125"/>
  <c r="H104"/>
  <c r="G73"/>
  <c r="G45"/>
  <c r="G61"/>
  <c r="G62"/>
  <c r="G126"/>
  <c r="G74"/>
  <c r="G75"/>
  <c r="I206"/>
  <c r="F206"/>
  <c r="F205"/>
  <c r="C206"/>
  <c r="C205"/>
  <c r="C204"/>
  <c r="J205"/>
  <c r="J204"/>
  <c r="H205"/>
  <c r="H204"/>
  <c r="E205"/>
  <c r="E204"/>
  <c r="D205"/>
  <c r="D204"/>
  <c r="I203"/>
  <c r="J202"/>
  <c r="J201"/>
  <c r="H202"/>
  <c r="H201"/>
  <c r="E202"/>
  <c r="E201"/>
  <c r="D202"/>
  <c r="D201"/>
  <c r="F203"/>
  <c r="F202"/>
  <c r="C203"/>
  <c r="C202"/>
  <c r="C201"/>
  <c r="I197"/>
  <c r="F197"/>
  <c r="F194"/>
  <c r="J194"/>
  <c r="E194"/>
  <c r="C197"/>
  <c r="I190"/>
  <c r="F190"/>
  <c r="C190"/>
  <c r="H180"/>
  <c r="I166"/>
  <c r="I167"/>
  <c r="J165"/>
  <c r="H165"/>
  <c r="E165"/>
  <c r="D165"/>
  <c r="F167"/>
  <c r="F166"/>
  <c r="C167"/>
  <c r="C166"/>
  <c r="H146"/>
  <c r="E146"/>
  <c r="D146"/>
  <c r="I148"/>
  <c r="F148"/>
  <c r="C148"/>
  <c r="C140"/>
  <c r="C142"/>
  <c r="I140"/>
  <c r="I142"/>
  <c r="J141"/>
  <c r="J139"/>
  <c r="H141"/>
  <c r="H139"/>
  <c r="E139"/>
  <c r="E141"/>
  <c r="D139"/>
  <c r="C139"/>
  <c r="D141"/>
  <c r="F142"/>
  <c r="F141"/>
  <c r="F140"/>
  <c r="F139"/>
  <c r="E114"/>
  <c r="I128"/>
  <c r="F128"/>
  <c r="C128"/>
  <c r="J88"/>
  <c r="H88"/>
  <c r="E88"/>
  <c r="D88"/>
  <c r="F89"/>
  <c r="F88"/>
  <c r="C89"/>
  <c r="C88"/>
  <c r="C141"/>
  <c r="J138"/>
  <c r="E138"/>
  <c r="I139"/>
  <c r="I204"/>
  <c r="C165"/>
  <c r="G206"/>
  <c r="I194"/>
  <c r="I201"/>
  <c r="G205"/>
  <c r="F204"/>
  <c r="G204"/>
  <c r="F201"/>
  <c r="G201"/>
  <c r="G202"/>
  <c r="G203"/>
  <c r="I205"/>
  <c r="G166"/>
  <c r="G197"/>
  <c r="D138"/>
  <c r="C138"/>
  <c r="G140"/>
  <c r="G167"/>
  <c r="I202"/>
  <c r="I165"/>
  <c r="I141"/>
  <c r="G190"/>
  <c r="C194"/>
  <c r="G194"/>
  <c r="H138"/>
  <c r="G139"/>
  <c r="F165"/>
  <c r="G148"/>
  <c r="G142"/>
  <c r="F138"/>
  <c r="G141"/>
  <c r="G128"/>
  <c r="F67"/>
  <c r="C67"/>
  <c r="C66"/>
  <c r="F69"/>
  <c r="C69"/>
  <c r="C68"/>
  <c r="J66"/>
  <c r="J68"/>
  <c r="E68"/>
  <c r="E66"/>
  <c r="H66"/>
  <c r="H68"/>
  <c r="D66"/>
  <c r="D68"/>
  <c r="J43"/>
  <c r="E43"/>
  <c r="F44"/>
  <c r="F43"/>
  <c r="C44"/>
  <c r="C43"/>
  <c r="G165"/>
  <c r="E65"/>
  <c r="I138"/>
  <c r="D65"/>
  <c r="G138"/>
  <c r="H65"/>
  <c r="F66"/>
  <c r="G67"/>
  <c r="C65"/>
  <c r="F68"/>
  <c r="G68"/>
  <c r="G44"/>
  <c r="G69"/>
  <c r="G43"/>
  <c r="J65"/>
  <c r="I21"/>
  <c r="J20"/>
  <c r="F21"/>
  <c r="F20"/>
  <c r="E20"/>
  <c r="C21"/>
  <c r="I20"/>
  <c r="F65"/>
  <c r="G65"/>
  <c r="G66"/>
  <c r="G21"/>
  <c r="C20"/>
  <c r="G20"/>
  <c r="J186"/>
  <c r="E186"/>
  <c r="J199"/>
  <c r="H199"/>
  <c r="H185"/>
  <c r="E199"/>
  <c r="D199"/>
  <c r="D185"/>
  <c r="J176"/>
  <c r="H176"/>
  <c r="H175"/>
  <c r="E176"/>
  <c r="D176"/>
  <c r="E171"/>
  <c r="E158"/>
  <c r="D158"/>
  <c r="J168"/>
  <c r="H168"/>
  <c r="E168"/>
  <c r="D168"/>
  <c r="H163"/>
  <c r="E163"/>
  <c r="D163"/>
  <c r="J151"/>
  <c r="E151"/>
  <c r="J149"/>
  <c r="H149"/>
  <c r="E149"/>
  <c r="D149"/>
  <c r="J146"/>
  <c r="J130"/>
  <c r="E130"/>
  <c r="D130"/>
  <c r="J105"/>
  <c r="E105"/>
  <c r="D105"/>
  <c r="J94"/>
  <c r="E94"/>
  <c r="C94"/>
  <c r="F100"/>
  <c r="I100"/>
  <c r="C100"/>
  <c r="J185"/>
  <c r="E185"/>
  <c r="G100"/>
  <c r="F99"/>
  <c r="I99"/>
  <c r="C99"/>
  <c r="J91"/>
  <c r="H91"/>
  <c r="E91"/>
  <c r="D91"/>
  <c r="J71"/>
  <c r="G99"/>
  <c r="J63"/>
  <c r="F64"/>
  <c r="H53"/>
  <c r="D53"/>
  <c r="J49"/>
  <c r="H49"/>
  <c r="E49"/>
  <c r="D49"/>
  <c r="I19"/>
  <c r="F19"/>
  <c r="J18"/>
  <c r="J17"/>
  <c r="H18"/>
  <c r="H17"/>
  <c r="E18"/>
  <c r="E17"/>
  <c r="D18"/>
  <c r="D17"/>
  <c r="C19"/>
  <c r="C18"/>
  <c r="G19"/>
  <c r="F18"/>
  <c r="F17"/>
  <c r="I18"/>
  <c r="C17"/>
  <c r="G18"/>
  <c r="I17"/>
  <c r="G17"/>
  <c r="H155"/>
  <c r="D56"/>
  <c r="D76"/>
  <c r="J81"/>
  <c r="H81"/>
  <c r="E81"/>
  <c r="D81"/>
  <c r="I82"/>
  <c r="I83"/>
  <c r="F82"/>
  <c r="F83"/>
  <c r="C82"/>
  <c r="C83"/>
  <c r="F127"/>
  <c r="F124"/>
  <c r="F123"/>
  <c r="F122"/>
  <c r="F121"/>
  <c r="F120"/>
  <c r="C127"/>
  <c r="C124"/>
  <c r="C123"/>
  <c r="C122"/>
  <c r="C121"/>
  <c r="I127"/>
  <c r="I124"/>
  <c r="C120"/>
  <c r="D70"/>
  <c r="G82"/>
  <c r="G83"/>
  <c r="G124"/>
  <c r="G127"/>
  <c r="K169"/>
  <c r="I169"/>
  <c r="I191"/>
  <c r="I200"/>
  <c r="F191"/>
  <c r="C191"/>
  <c r="K160"/>
  <c r="K150"/>
  <c r="I136"/>
  <c r="I137"/>
  <c r="F136"/>
  <c r="F137"/>
  <c r="C136"/>
  <c r="C137"/>
  <c r="K129"/>
  <c r="K84"/>
  <c r="F84"/>
  <c r="C84"/>
  <c r="F200"/>
  <c r="F199"/>
  <c r="C200"/>
  <c r="F187"/>
  <c r="F186"/>
  <c r="F185"/>
  <c r="K94"/>
  <c r="I199"/>
  <c r="G200"/>
  <c r="G191"/>
  <c r="G137"/>
  <c r="G136"/>
  <c r="G84"/>
  <c r="F81"/>
  <c r="C199"/>
  <c r="F164"/>
  <c r="F163"/>
  <c r="I164"/>
  <c r="J163"/>
  <c r="D155"/>
  <c r="K149"/>
  <c r="G199"/>
  <c r="I158"/>
  <c r="C164"/>
  <c r="G164"/>
  <c r="I163"/>
  <c r="K168"/>
  <c r="I168"/>
  <c r="I107"/>
  <c r="I108"/>
  <c r="I109"/>
  <c r="I110"/>
  <c r="F107"/>
  <c r="F108"/>
  <c r="F109"/>
  <c r="F110"/>
  <c r="C107"/>
  <c r="C108"/>
  <c r="C109"/>
  <c r="C110"/>
  <c r="C168"/>
  <c r="C163"/>
  <c r="G163"/>
  <c r="G109"/>
  <c r="G108"/>
  <c r="G110"/>
  <c r="G107"/>
  <c r="J93"/>
  <c r="H93"/>
  <c r="E93"/>
  <c r="D93"/>
  <c r="F96"/>
  <c r="I96"/>
  <c r="C96"/>
  <c r="F63"/>
  <c r="E63"/>
  <c r="C63"/>
  <c r="C64"/>
  <c r="G64"/>
  <c r="C51"/>
  <c r="F51"/>
  <c r="I51"/>
  <c r="F32"/>
  <c r="I32"/>
  <c r="C32"/>
  <c r="C15"/>
  <c r="F15"/>
  <c r="I15"/>
  <c r="J14"/>
  <c r="J13"/>
  <c r="H13"/>
  <c r="E14"/>
  <c r="E13"/>
  <c r="D13"/>
  <c r="G51"/>
  <c r="G15"/>
  <c r="I14"/>
  <c r="C13"/>
  <c r="G63"/>
  <c r="F14"/>
  <c r="C14"/>
  <c r="G96"/>
  <c r="G32"/>
  <c r="I59"/>
  <c r="F59"/>
  <c r="C59"/>
  <c r="J58"/>
  <c r="C58"/>
  <c r="G14"/>
  <c r="F13"/>
  <c r="I13"/>
  <c r="I58"/>
  <c r="G59"/>
  <c r="F58"/>
  <c r="G58"/>
  <c r="J180"/>
  <c r="J175"/>
  <c r="G13"/>
  <c r="J144"/>
  <c r="C187"/>
  <c r="C184"/>
  <c r="C181"/>
  <c r="C179"/>
  <c r="C178"/>
  <c r="C177"/>
  <c r="C172"/>
  <c r="C162"/>
  <c r="C161"/>
  <c r="C160"/>
  <c r="F159"/>
  <c r="K159"/>
  <c r="C159"/>
  <c r="C157"/>
  <c r="C156"/>
  <c r="C153"/>
  <c r="C152"/>
  <c r="C150"/>
  <c r="C147"/>
  <c r="C145"/>
  <c r="F135"/>
  <c r="I135"/>
  <c r="C135"/>
  <c r="C134"/>
  <c r="C133"/>
  <c r="C132"/>
  <c r="C131"/>
  <c r="I119"/>
  <c r="F119"/>
  <c r="F129"/>
  <c r="C119"/>
  <c r="C129"/>
  <c r="I118"/>
  <c r="F118"/>
  <c r="C118"/>
  <c r="F117"/>
  <c r="I117"/>
  <c r="C117"/>
  <c r="F116"/>
  <c r="I116"/>
  <c r="C116"/>
  <c r="C115"/>
  <c r="C113"/>
  <c r="C112"/>
  <c r="C111"/>
  <c r="C106"/>
  <c r="C103"/>
  <c r="C95"/>
  <c r="C92"/>
  <c r="C87"/>
  <c r="J76"/>
  <c r="J70"/>
  <c r="H76"/>
  <c r="H70"/>
  <c r="E76"/>
  <c r="C80"/>
  <c r="C79"/>
  <c r="C78"/>
  <c r="C77"/>
  <c r="C72"/>
  <c r="C57"/>
  <c r="J53"/>
  <c r="C55"/>
  <c r="C54"/>
  <c r="C52"/>
  <c r="C50"/>
  <c r="C48"/>
  <c r="C39"/>
  <c r="C38"/>
  <c r="C37"/>
  <c r="C36"/>
  <c r="C31"/>
  <c r="C30"/>
  <c r="C28"/>
  <c r="C26"/>
  <c r="F28"/>
  <c r="F36"/>
  <c r="F37"/>
  <c r="F38"/>
  <c r="F39"/>
  <c r="F48"/>
  <c r="F50"/>
  <c r="F52"/>
  <c r="F54"/>
  <c r="F72"/>
  <c r="F77"/>
  <c r="F78"/>
  <c r="F79"/>
  <c r="F80"/>
  <c r="F87"/>
  <c r="F92"/>
  <c r="F95"/>
  <c r="F103"/>
  <c r="F106"/>
  <c r="F111"/>
  <c r="F112"/>
  <c r="G112"/>
  <c r="F113"/>
  <c r="F115"/>
  <c r="F131"/>
  <c r="F132"/>
  <c r="F133"/>
  <c r="F134"/>
  <c r="F145"/>
  <c r="F147"/>
  <c r="F146"/>
  <c r="F150"/>
  <c r="F149"/>
  <c r="F152"/>
  <c r="F151"/>
  <c r="F153"/>
  <c r="F156"/>
  <c r="F157"/>
  <c r="F160"/>
  <c r="F162"/>
  <c r="F161"/>
  <c r="F172"/>
  <c r="F171"/>
  <c r="F177"/>
  <c r="F178"/>
  <c r="F179"/>
  <c r="F181"/>
  <c r="F184"/>
  <c r="K28"/>
  <c r="K36"/>
  <c r="K37"/>
  <c r="K38"/>
  <c r="K39"/>
  <c r="K50"/>
  <c r="K52"/>
  <c r="K77"/>
  <c r="K78"/>
  <c r="K92"/>
  <c r="K103"/>
  <c r="K179"/>
  <c r="K184"/>
  <c r="I48"/>
  <c r="I54"/>
  <c r="I72"/>
  <c r="I79"/>
  <c r="I80"/>
  <c r="I87"/>
  <c r="I95"/>
  <c r="I103"/>
  <c r="I106"/>
  <c r="I111"/>
  <c r="I113"/>
  <c r="I131"/>
  <c r="I132"/>
  <c r="I133"/>
  <c r="I134"/>
  <c r="I145"/>
  <c r="I147"/>
  <c r="I152"/>
  <c r="I153"/>
  <c r="I156"/>
  <c r="I157"/>
  <c r="I162"/>
  <c r="I161"/>
  <c r="I172"/>
  <c r="I177"/>
  <c r="I181"/>
  <c r="I184"/>
  <c r="I187"/>
  <c r="C25"/>
  <c r="F114"/>
  <c r="F158"/>
  <c r="F176"/>
  <c r="F130"/>
  <c r="G153"/>
  <c r="G152"/>
  <c r="C169"/>
  <c r="G184"/>
  <c r="G187"/>
  <c r="G181"/>
  <c r="G179"/>
  <c r="G177"/>
  <c r="G172"/>
  <c r="F169"/>
  <c r="F168"/>
  <c r="G168"/>
  <c r="G156"/>
  <c r="G159"/>
  <c r="G162"/>
  <c r="G161"/>
  <c r="G160"/>
  <c r="G157"/>
  <c r="G150"/>
  <c r="G147"/>
  <c r="G145"/>
  <c r="G135"/>
  <c r="G129"/>
  <c r="G134"/>
  <c r="G133"/>
  <c r="G132"/>
  <c r="G131"/>
  <c r="G119"/>
  <c r="G117"/>
  <c r="G118"/>
  <c r="G116"/>
  <c r="G103"/>
  <c r="G38"/>
  <c r="G113"/>
  <c r="G111"/>
  <c r="G106"/>
  <c r="F76"/>
  <c r="G50"/>
  <c r="G36"/>
  <c r="G95"/>
  <c r="G92"/>
  <c r="G87"/>
  <c r="G39"/>
  <c r="G37"/>
  <c r="G72"/>
  <c r="G80"/>
  <c r="G79"/>
  <c r="G78"/>
  <c r="G77"/>
  <c r="G54"/>
  <c r="G52"/>
  <c r="G48"/>
  <c r="G28"/>
  <c r="G169"/>
  <c r="I105"/>
  <c r="C105"/>
  <c r="K158"/>
  <c r="C158"/>
  <c r="C149"/>
  <c r="I149"/>
  <c r="G149"/>
  <c r="G158"/>
  <c r="C93"/>
  <c r="E86"/>
  <c r="E85"/>
  <c r="H86"/>
  <c r="H85"/>
  <c r="J86"/>
  <c r="J85"/>
  <c r="D86"/>
  <c r="D85"/>
  <c r="H47"/>
  <c r="J47"/>
  <c r="D47"/>
  <c r="D23"/>
  <c r="E70"/>
  <c r="C130"/>
  <c r="C114"/>
  <c r="K114"/>
  <c r="C91"/>
  <c r="C85"/>
  <c r="C86"/>
  <c r="C71"/>
  <c r="C76"/>
  <c r="C49"/>
  <c r="K49"/>
  <c r="K76"/>
  <c r="I130"/>
  <c r="F86"/>
  <c r="I86"/>
  <c r="F47"/>
  <c r="I47"/>
  <c r="F49"/>
  <c r="I49"/>
  <c r="F105"/>
  <c r="G105"/>
  <c r="I114"/>
  <c r="I71"/>
  <c r="F71"/>
  <c r="F70"/>
  <c r="K91"/>
  <c r="F91"/>
  <c r="I91"/>
  <c r="E47"/>
  <c r="G130"/>
  <c r="G49"/>
  <c r="G114"/>
  <c r="G71"/>
  <c r="G91"/>
  <c r="G86"/>
  <c r="C70"/>
  <c r="K70"/>
  <c r="C47"/>
  <c r="G47"/>
  <c r="F85"/>
  <c r="G85"/>
  <c r="I85"/>
  <c r="J24"/>
  <c r="J56"/>
  <c r="E53"/>
  <c r="J23"/>
  <c r="C53"/>
  <c r="E56"/>
  <c r="E23"/>
  <c r="C56"/>
  <c r="K29"/>
  <c r="C29"/>
  <c r="C24"/>
  <c r="K24"/>
  <c r="E183"/>
  <c r="E182"/>
  <c r="H183"/>
  <c r="J183"/>
  <c r="D183"/>
  <c r="E180"/>
  <c r="E175"/>
  <c r="D180"/>
  <c r="D175"/>
  <c r="E170"/>
  <c r="J171"/>
  <c r="E155"/>
  <c r="J155"/>
  <c r="J143"/>
  <c r="C151"/>
  <c r="E144"/>
  <c r="H144"/>
  <c r="H143"/>
  <c r="D144"/>
  <c r="D143"/>
  <c r="E143"/>
  <c r="K176"/>
  <c r="C180"/>
  <c r="C185"/>
  <c r="C186"/>
  <c r="D170"/>
  <c r="C170"/>
  <c r="C171"/>
  <c r="D182"/>
  <c r="C182"/>
  <c r="C183"/>
  <c r="C176"/>
  <c r="C155"/>
  <c r="C144"/>
  <c r="C146"/>
  <c r="J182"/>
  <c r="K182"/>
  <c r="K183"/>
  <c r="H170"/>
  <c r="I171"/>
  <c r="I94"/>
  <c r="F94"/>
  <c r="G94"/>
  <c r="I151"/>
  <c r="G151"/>
  <c r="I186"/>
  <c r="I144"/>
  <c r="F144"/>
  <c r="I176"/>
  <c r="I146"/>
  <c r="I155"/>
  <c r="F155"/>
  <c r="J170"/>
  <c r="K93"/>
  <c r="H182"/>
  <c r="F183"/>
  <c r="I183"/>
  <c r="I180"/>
  <c r="F180"/>
  <c r="F175"/>
  <c r="C23"/>
  <c r="K23"/>
  <c r="E104"/>
  <c r="J104"/>
  <c r="D104"/>
  <c r="E102"/>
  <c r="E101"/>
  <c r="H102"/>
  <c r="J102"/>
  <c r="D102"/>
  <c r="E90"/>
  <c r="H90"/>
  <c r="J90"/>
  <c r="D90"/>
  <c r="E207"/>
  <c r="I143"/>
  <c r="G171"/>
  <c r="F143"/>
  <c r="G180"/>
  <c r="C143"/>
  <c r="G186"/>
  <c r="G183"/>
  <c r="G176"/>
  <c r="C175"/>
  <c r="G155"/>
  <c r="G146"/>
  <c r="G144"/>
  <c r="C104"/>
  <c r="D101"/>
  <c r="C101"/>
  <c r="C102"/>
  <c r="C90"/>
  <c r="K90"/>
  <c r="K143"/>
  <c r="I175"/>
  <c r="K175"/>
  <c r="I104"/>
  <c r="F104"/>
  <c r="F90"/>
  <c r="I90"/>
  <c r="I182"/>
  <c r="F182"/>
  <c r="G182"/>
  <c r="I93"/>
  <c r="F93"/>
  <c r="G93"/>
  <c r="J101"/>
  <c r="J207"/>
  <c r="K102"/>
  <c r="F170"/>
  <c r="G170"/>
  <c r="I170"/>
  <c r="H101"/>
  <c r="I102"/>
  <c r="F102"/>
  <c r="K104"/>
  <c r="G185"/>
  <c r="I185"/>
  <c r="F25"/>
  <c r="I25"/>
  <c r="F26"/>
  <c r="G26"/>
  <c r="I26"/>
  <c r="G25"/>
  <c r="F24"/>
  <c r="D207"/>
  <c r="K101"/>
  <c r="K207"/>
  <c r="I24"/>
  <c r="G175"/>
  <c r="G143"/>
  <c r="G102"/>
  <c r="G104"/>
  <c r="G90"/>
  <c r="I101"/>
  <c r="F101"/>
  <c r="F30"/>
  <c r="G30"/>
  <c r="I30"/>
  <c r="I29"/>
  <c r="F31"/>
  <c r="G31"/>
  <c r="I31"/>
  <c r="I53"/>
  <c r="F55"/>
  <c r="G55"/>
  <c r="I55"/>
  <c r="G101"/>
  <c r="G24"/>
  <c r="C207"/>
  <c r="F29"/>
  <c r="G29"/>
  <c r="F53"/>
  <c r="G53"/>
  <c r="H56"/>
  <c r="H23"/>
  <c r="F57"/>
  <c r="G57"/>
  <c r="I57"/>
  <c r="H207"/>
  <c r="I56"/>
  <c r="F56"/>
  <c r="F23"/>
  <c r="I23"/>
  <c r="G56"/>
  <c r="G76"/>
  <c r="G23"/>
  <c r="F207"/>
  <c r="I76"/>
  <c r="G70"/>
  <c r="I70"/>
  <c r="G207"/>
  <c r="I207"/>
  <c r="I81"/>
  <c r="C81"/>
  <c r="G81"/>
  <c r="K81"/>
</calcChain>
</file>

<file path=xl/sharedStrings.xml><?xml version="1.0" encoding="utf-8"?>
<sst xmlns="http://schemas.openxmlformats.org/spreadsheetml/2006/main" count="217" uniqueCount="213">
  <si>
    <t>Наименование</t>
  </si>
  <si>
    <t>ИТОГО</t>
  </si>
  <si>
    <t xml:space="preserve">  </t>
  </si>
  <si>
    <t>Всего</t>
  </si>
  <si>
    <t>План</t>
  </si>
  <si>
    <t>в том числе:</t>
  </si>
  <si>
    <t>Исполнено</t>
  </si>
  <si>
    <t>Приложение №5</t>
  </si>
  <si>
    <t>рублей</t>
  </si>
  <si>
    <t xml:space="preserve">          Основное мероприятие: Обеспечение деятельности подведомственных детских дошкольных учреждений (1500100000)</t>
  </si>
  <si>
    <t xml:space="preserve">            Обеспечение деятельности подведомственных детских дошкольных учреждений за счёт местного бюджета (1500120990)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</si>
  <si>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 (1500193070)</t>
  </si>
  <si>
    <t xml:space="preserve">            Основное мероприятие:Обеспечение деятельности подведомственных общеобразовательных учреждений (1500200000)</t>
  </si>
  <si>
    <t xml:space="preserve">            Организация и проведение единого государственного экзамена подведомственных учреждений (1500220080)</t>
  </si>
  <si>
    <t xml:space="preserve">            Обеспечение деятельности подведомственных детских дошкольных учреждений за счет доходов от оказания платных услуг (1500120700)</t>
  </si>
  <si>
    <t xml:space="preserve">            Обеспечение деятельности подведомственных общеобразовательных учреждений за счёт местного бюджета (1500221990)</t>
  </si>
  <si>
    <t xml:space="preserve">            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 (1500253030)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</si>
  <si>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 (1500293060)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</si>
  <si>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 (1500293150)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</si>
  <si>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(15002R3040)</t>
  </si>
  <si>
    <t xml:space="preserve">          Основное мероприятие: "Привлечение специалистов для работы в сфере образования Тернейского муниципального округа" (1500500000)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</si>
  <si>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 (1500500320)</t>
  </si>
  <si>
    <t xml:space="preserve">          Основное мероприятие:Реализация национального проекта "Образование", федерального проекта"Современная школа" (150E100000)</t>
  </si>
  <si>
    <t xml:space="preserve">          Основное мероприятие:Обеспечение деятельности подведомственных учреждений дополнительного образования (1500600000)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</si>
  <si>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 (1500700000)</t>
  </si>
  <si>
    <t>Муниципальная программа  "Формирование современной городской среды Тернейского муниципального округа на 2021 - 2027 годы" (1700000000)</t>
  </si>
  <si>
    <t xml:space="preserve">          Основное мероприятие: " Устройство и содержание объектов благоустройства и их элементов" (1700200000)</t>
  </si>
  <si>
    <t xml:space="preserve">          Основное мероприятие: " Благоустройство дворовых территорий многоквартирных жилых домов " (1700300000)</t>
  </si>
  <si>
    <t xml:space="preserve">          Основное мероприятие: Ликвидация несанкционированных свалок (1800200000)</t>
  </si>
  <si>
    <t xml:space="preserve">            Ликвидация несанкционированных свалок (1800206023)</t>
  </si>
  <si>
    <t xml:space="preserve">          Основное мероприятие: "Предоставление субсидий из бюджета Тернейского муниципального округа  на возмещение выпадающих доходов в связи с обеспечением населения твёрдым топливом (дровами)" (1900100000)</t>
  </si>
  <si>
    <t xml:space="preserve">        Муниципальная программа "Развитие физической культуры и спорта в Тернейском муниципальном округе " на 2021-2027 годы (2000000000)</t>
  </si>
  <si>
    <t xml:space="preserve">          Основное мероприятие: "Создание условий для привлечения населения Тернейского муиципального округа к занятиям физической культурой и спортом" (2000100000)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</si>
  <si>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 (3300100000)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</si>
  <si>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 (33001L4970)</t>
  </si>
  <si>
    <t xml:space="preserve">          Основное мероприятие: "Содержание автомобильных дорог общего пользования местного значения и инженерных сооружений на них" (4000100000)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</si>
  <si>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 (4000200000)</t>
  </si>
  <si>
    <t xml:space="preserve">          Основное мероприятие: "Мероприятия по повышению безопасности дорожного движения " (4000300000)</t>
  </si>
  <si>
    <t xml:space="preserve">        Муниципальная программа "Развитие культуры и туризма в Тернейском муниципальном округе на период 2018 - 2027 годы" (5600000000)</t>
  </si>
  <si>
    <t xml:space="preserve">          Основное мероприятие: "Участие творческих коллективов в краевых и региональных мероприятиях" (5600100000)</t>
  </si>
  <si>
    <t xml:space="preserve">            Участие творческих коллективов в краевых, региональных и в районных мероприятиях (5600108010)</t>
  </si>
  <si>
    <t xml:space="preserve">          Основное мероприятие: "Организация и проведение культурно-массовых мероприятий в Тернейском муниципальном округе" (5600200000)</t>
  </si>
  <si>
    <t xml:space="preserve">          Основное мероприятие: Укрепление материально-технической базы учреждений (5600400000)</t>
  </si>
  <si>
    <t xml:space="preserve">            Основное мероприятие: "Обеспечение деятельности дворцов, домов культуры и других учреждений культуры " (5600700000)</t>
  </si>
  <si>
    <t xml:space="preserve">           Обеспечение деятельности дворцов, домов культуры и других учреждений культуры за счёт доходов от платных услуг (5600740700)</t>
  </si>
  <si>
    <t xml:space="preserve">        Обеспечение деятельности дворцов, домов культуры и других учреждений культуры за счёт местного бюджета (5600740990)</t>
  </si>
  <si>
    <t xml:space="preserve">             Основные мероприятие: "Обеспечение деятельности подведомственных библиотечных учреждений" (5600800000)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</si>
  <si>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2022 - 2024" (5700000000)</t>
  </si>
  <si>
    <t xml:space="preserve">          Основное мероприятие: "Капитальный ремонт муниципального жилищного фонда" (5700100000)</t>
  </si>
  <si>
    <t xml:space="preserve">            Капитальный ремонт муниципального жилищного фонда (5700105011)</t>
  </si>
  <si>
    <t xml:space="preserve">          Основное мероприятие: "Организация работы детских оздоровительных лагерей с дневным пребыванием детей" (6200100000)</t>
  </si>
  <si>
    <t xml:space="preserve">          Основное мероприятие: "Организация трудоустройства несовершеннолетних граждан" (6200200000)</t>
  </si>
  <si>
    <t xml:space="preserve">            Оплата труда несовершеннолетних граждан (6200200001)</t>
  </si>
  <si>
    <t>% исполнения</t>
  </si>
  <si>
    <t xml:space="preserve">  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 (1500900000)</t>
  </si>
  <si>
    <t xml:space="preserve">        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 (1500221993)</t>
  </si>
  <si>
    <t xml:space="preserve">        Строительство средней общеобразовательной школы на 80 мест пгт.Светлая (субсидии на создание новых мест в общеобразовательных организациях, расположенных в сельской местности и посёлках городского типа)(150E152300)</t>
  </si>
  <si>
    <t xml:space="preserve">        Строительство средней общеобразовательной школы на 80 мест пгт.Светлая софинансирование с местного бюджета(150E152301)</t>
  </si>
  <si>
    <t xml:space="preserve">        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(150EВ51790)</t>
  </si>
  <si>
    <t xml:space="preserve">      Основное мероприятие: Реализация национального проекта "Образование", федерального проекта "Патриотическое воспитание граждан Российской Федерации"(150EВ00000)</t>
  </si>
  <si>
    <t xml:space="preserve">            Устройство и содержание объектов благоустройства и их элементов (1700217021)</t>
  </si>
  <si>
    <t xml:space="preserve">        Мероприятия по созданию условий для привлечения населения к занятиям физической культурой и спортом, в том числе приобретение и поставка спортивного инвентаря и его обслуживание(2000120012)</t>
  </si>
  <si>
    <t xml:space="preserve">        Содержание автомобильных дорог общего пользования местного значения и инженерных сооружений на них в п.Терней Тернейского муниципального округа(4000140101)</t>
  </si>
  <si>
    <t xml:space="preserve">        Содержание автомобильных дорог общего пользования местного значения и инженерных сооружений на них в п.Пластун Тернейского муниципального округа(4000140102)</t>
  </si>
  <si>
    <t xml:space="preserve">        Содержание автомобильных дорог общего пользования местного значения и инженерных сооружений на них в п.Светлая Тернейского муниципального округа(4000140103)</t>
  </si>
  <si>
    <t xml:space="preserve">        Содержание автомобильных дорог общего пользования местного значения и инженерных сооружений на них в с.Амгу,с.Максимовка, с.Усть-Соболевка Тернейского муниципального округа(4000140104)</t>
  </si>
  <si>
    <t xml:space="preserve">        Содержание автомобильных дорог общего пользования местного значения и инженерных сооружений на них в с.Малая Кема Тернейского муниципального округа(4000140105)</t>
  </si>
  <si>
    <t xml:space="preserve">        Ремонт автомобильных дорог общего пользования местного значения и инженерных сооружений на них в пгт. Терней Тернейского муниципального округа(4000240202)</t>
  </si>
  <si>
    <t xml:space="preserve">        Ремонт автомобильных дорог общего пользования местного значения и инженерных сооружений на них в пгт. Пластун Тернейского муниципального округа(4000240203)</t>
  </si>
  <si>
    <t xml:space="preserve">        Ремонт автомобильных дорог общего пользования местного значения и инженерных сооружений на них в пгт. Светлая Тернейского муниципального округа(4000240205)</t>
  </si>
  <si>
    <t xml:space="preserve">        Содержание и ремонт пешеходных переходов и тротуаров в пгт.Терней Тернейского муниципального округа(4000340301)</t>
  </si>
  <si>
    <t xml:space="preserve">        Содержание пешеходных переходов и тротуаров в пгт. Пластун Тернейского муниципального округа(4000340302)</t>
  </si>
  <si>
    <t xml:space="preserve">      Основное мероприятие: Реализация национального проекта "Культура", Федеральный проект "Культурная среда"(560А100000)</t>
  </si>
  <si>
    <t xml:space="preserve">        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пунктов. Обеспечение пожарной безопасности на границе земель госземзапаса с лесами Тернейского муниципального округа (6700103110)</t>
  </si>
  <si>
    <t xml:space="preserve">          Основное мероприятие: "Обеспечение пожарной безопасности на территории Тернейского муниципального округа" (6700100000)</t>
  </si>
  <si>
    <t xml:space="preserve">      Основное мероприятие: Создание условий для организации добровольной пожарной охраны на территории Тернейского муниципального округа (6700400000)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</si>
  <si>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 (1200000000)</t>
  </si>
  <si>
    <t xml:space="preserve">      Основное мероприятие: Создание условий для социальной активности молодежи, для воспитания гражданственности и патриотизма (1200100000)</t>
  </si>
  <si>
    <t xml:space="preserve">        Организация работы по присуждению именных премий главы Тернейского муниципального округа (1200112010)</t>
  </si>
  <si>
    <t xml:space="preserve">         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 (150E193140)</t>
  </si>
  <si>
    <t xml:space="preserve">          Обеспечение деятельности подведомственных учреждений дополнительного образования за счёт платных услуг (1500623700)</t>
  </si>
  <si>
    <t xml:space="preserve">          Обеспечение деятельности подведомственных учреждений дополнительного образования за счёт местного бюджета (1500623990)</t>
  </si>
  <si>
    <t xml:space="preserve">          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 (1500745990)</t>
  </si>
  <si>
    <t>за счёт средств местного бюджета</t>
  </si>
  <si>
    <t>за счёт средств краевого бюджета</t>
  </si>
  <si>
    <t>за счёт средств  местного бюджета</t>
  </si>
  <si>
    <t xml:space="preserve"> Обеспечение деятельности подведомственных библиотечных учреждений  за счёт доходов от платных услуг (5600842700)</t>
  </si>
  <si>
    <t xml:space="preserve">          Обеспечение деятельности подведомственных библиотечных учреждений за счёт местного бюджета (5600842990)</t>
  </si>
  <si>
    <t xml:space="preserve">      Основное мероприятие: " Благоустройство общественных территорий " (1700400000)</t>
  </si>
  <si>
    <t xml:space="preserve">          Участие сборных команд  Тернейского муниципального округа в физкультурных и спортивных мероприятиях межмуниципального, краевого, межрегионального, российского и международного уровней (2000120001)</t>
  </si>
  <si>
    <t xml:space="preserve">        Муниципальная программа "Обеспечение жильем молодых семей Тернейского муниципального округа на период 2013 - 2027 годы" (3300000000)</t>
  </si>
  <si>
    <t xml:space="preserve">        Содержание автомобильных дорог общего пользования местного значения и инженерных сооружений на них Тернейского муниципального округа (4000140107)</t>
  </si>
  <si>
    <t xml:space="preserve">        Содержание автомобильной дороги общего пользования местного значения и инженерных сооружений на них Амгу-Максимовка (4000140108)</t>
  </si>
  <si>
    <t xml:space="preserve">        Ремонт автомобильной дороги общего пользования местного значения Тернейского муниципального округа (4000240201)</t>
  </si>
  <si>
    <t xml:space="preserve">        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 (4000240204)</t>
  </si>
  <si>
    <t xml:space="preserve">        Содержание сети уличного освещения на дорогах общего пользования в пгт. Пластун Тернейского муниципального округа (4000340303)</t>
  </si>
  <si>
    <t xml:space="preserve">        Содержание уличного освещения на территории Тернейского муниципального округа (4000340307)</t>
  </si>
  <si>
    <t>Организация и проведение культурно-массовых мероприятий в Тернейском муниципальном округе (5600240991)</t>
  </si>
  <si>
    <t xml:space="preserve">      Основное мероприятие: Реализация проекта инициативного бюджетирования по направлению "Твой проект" (5601000000)</t>
  </si>
  <si>
    <t xml:space="preserve">        Приобретение ГСМ для патрулирования и тушения палов сухой травы в весенний и осенний пожароопасные периоды (6700103127)</t>
  </si>
  <si>
    <t>п/н</t>
  </si>
  <si>
    <t xml:space="preserve">         Муниципальная программа «Защита населения и территории Тернейского муниципального округа от чрезвычайных ситуаций на 2020-2024 годы.» (6700000000)</t>
  </si>
  <si>
    <t xml:space="preserve">        Содержание автомобильных дорог общего пользования местного значения и инженерных сооружений на них в с.Перетычиха, с.Единка, с.Самарга, с.Агзу Тернейского муниципального округа(4000140106)</t>
  </si>
  <si>
    <t>Всего, рублей</t>
  </si>
  <si>
    <t>Муниципальная программа "Организация ритуальных услуг и содержание мест захоронения кладбищ) на территории ТМО на 2024-2030 годы"(1400000000)</t>
  </si>
  <si>
    <t xml:space="preserve">  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 за счёт субсидии из краевого бюджета, в том числе софинансирование (14001S2170)</t>
  </si>
  <si>
    <t xml:space="preserve">        Муниципальная программа "Развитие образования " на 2021 - 2025 годы (1500000000)</t>
  </si>
  <si>
    <t xml:space="preserve">  Благоустройство дворовой территории пгт. Пластун ул. Лермонтова, д.6, за счёт субсидии из краевого бюджета, в том числе софинансирование (17003S2613)</t>
  </si>
  <si>
    <t>Благоустройство дворовой территории пгт. Пластун ул. Лермонтова, д.12, за счёт субсидии из краевого бюджета, в том числе софинансирование (17003S2614)</t>
  </si>
  <si>
    <t xml:space="preserve"> Благоустройство дворовой территории пгт. Пластун ул.Лермонтова, д.13, за счёт субсидии из краевого бюджета, в том числе софинансирование (17003S2615)</t>
  </si>
  <si>
    <t>Благоустройство дворовой территории пгт. Пластун ул. Третий квартал, д.8, за счёт субсидии из краевого бюджета, в том числе софинансирование (17003S2616)</t>
  </si>
  <si>
    <t>Благоустройство общественной территории с. Малая Кема, ул.Спортивная,10, за счёт субсидии из краевого бюджета, в том числе софинансирование (17004S2618)</t>
  </si>
  <si>
    <t xml:space="preserve"> Благоустройство общественной территории с.Самарга, ул.Береговая,15, за счёт субсидии из краевого бюджета, в том числе софинансирование (17004S2619)</t>
  </si>
  <si>
    <t xml:space="preserve"> Реализация проекта "Символ детства" инициативного бюджетирования по направлению "Молодежный бюджет" (устройство циркуляционного фонтана), за счёт субсидии из краевого бюджета, в том числе софинансирование (17004S2750)</t>
  </si>
  <si>
    <t xml:space="preserve">        Муниципальная программа "Охрана окружающей среды Тернейского муниципального округа на 2024 - 2030 годы" (1800000000)</t>
  </si>
  <si>
    <t xml:space="preserve">  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бюджета, в том числе софинансирование (19001S2620)</t>
  </si>
  <si>
    <t xml:space="preserve">        Приобретение и поставка спортивного инвентаря, спортивного оборудования и иного имущества для развития массового спорта за счёт субсидии из краевого бюджета, в том числе софинансирование (20001S2230)</t>
  </si>
  <si>
    <t xml:space="preserve">  Капитальный ремонт части здания спорткомплекса, расположенного по адресу: Приморский край, Тернейский район, пгт.Пластун, ул.Лермонтова, д.28 за счёт субсидии из краевого бюджета, в том числе софинансирование (20001S2680)</t>
  </si>
  <si>
    <t xml:space="preserve">        Муниципальная программа "Модернизация дорожной сети и повышение безопасности дорожного движения на территории  Тернейского муниципального округа " на 2024 - 2030 годы (4000000000)</t>
  </si>
  <si>
    <t xml:space="preserve"> Ремонт автомобильных дорог общего пользования местного значения и инженерных сооружений на них в с.Малая Кема Тернейского муниципального округа(4000240208)</t>
  </si>
  <si>
    <t xml:space="preserve"> Ремонт автомобильных дорог общего пользования местного значения и инженерных сооружений на них в с.Самарга, с.Перетычиха, с.Агзу Тернейского муниципального округа(4000240211)</t>
  </si>
  <si>
    <t xml:space="preserve"> Ремонт мостовых сооружений в пгт.Терней Тернейского муниципального округа(4000240212)</t>
  </si>
  <si>
    <t xml:space="preserve"> Ремонт мостовых сооружений в пгт.Пластун Тернейского муниципального округа(4000240213)</t>
  </si>
  <si>
    <t xml:space="preserve"> Ремонт пешеходного тротуара по ул.Партизанская в пгт.Терней Тернейского муниципального округа(4000240214)</t>
  </si>
  <si>
    <t>Ремонт автомобильной дороги Амгу-Максимовка км 29-34 в Тернейском муниципальном округе Приморского края (ремонт мостов на км 30+000, км 31+400, км 32+300, труб на км 30+600, км 30+900, км 32+800, км 33+500) за счёт субсидии из краевого бюджета, в том числе софинансирование(40002S2251)</t>
  </si>
  <si>
    <t xml:space="preserve">  Ремонт асфальтобетонного покрытия по ул.Заводская в пгт.Терней (от жилого дома №2 по ул.Солнечная до д.№1 по ул. Рабочая) за счёт субсидии из краевого бюджета, в том числе софинансирование(40002S2394)</t>
  </si>
  <si>
    <t xml:space="preserve">        Содержание и ремонт сети уличного освещения на дорогах общего пользования в пгт. Терней , в населенных пунктах Тернейского муниципального округа (4000340304)</t>
  </si>
  <si>
    <t xml:space="preserve">        Устройство уличного освещения в пгт.Пластун Тернейского муниципального округа (4000340305)</t>
  </si>
  <si>
    <t xml:space="preserve"> Комплектование книжного фонда и обеспечение информационно-техническим оборудованием библиотек за счёт субсидии из краевого бюджета, в том числе софинансирование(56004S2540)</t>
  </si>
  <si>
    <t xml:space="preserve">   Благоустройство территории СДК с.Малая Кема за счёт субсидии из краевого бюджета, в том числе софинансирование(56010S2361)</t>
  </si>
  <si>
    <t xml:space="preserve"> Ремонт сельского клуба в с.Самарга за счёт субсидии из краевого бюджета, в том числе софинансирование(56010S2362)</t>
  </si>
  <si>
    <t xml:space="preserve">      Приобретение, установка сантехнических кабин в санузлах (нежилого здания 2.3 этаж по ул. Ивановская,д.4 п.Терней (5601223194)</t>
  </si>
  <si>
    <t xml:space="preserve">   Субсидии на государственную поддержку отрасли культуры (приобретение передвижных многофункциональных культурных центров (автоклубы) для обслуживания сельского населения), включая софинансирование с местного бюджета(560A155196)</t>
  </si>
  <si>
    <t>Оплата наборов продуктов питания для организации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 (6200193080)</t>
  </si>
  <si>
    <t xml:space="preserve"> Основное мероприятие: Приобретение кресел для зрительного зала сельского клуба Амгу МКУ РЦНТ(6300100000)</t>
  </si>
  <si>
    <t xml:space="preserve"> Приобретение кресел для зрительного зала сельского клуба Амгу МКУ РЦНТ(6300155180)</t>
  </si>
  <si>
    <t xml:space="preserve">  Обеспечение деятельности добровольной пожарной охраны(6700403990)</t>
  </si>
  <si>
    <t xml:space="preserve">   Основное мероприятие: Мероприятия по организации ритуальных услуг (1400100000)</t>
  </si>
  <si>
    <t xml:space="preserve">        Муниципальная программа "Обеспечение населения Тернейского муниципального округа  твёрдым топливом на 2024-2030 годы" (1900000000)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</si>
  <si>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округа" (6200000000)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</si>
  <si>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2024-2030 годы (6300000000)</t>
  </si>
  <si>
    <t>Тернейского муниципального округа</t>
  </si>
  <si>
    <t xml:space="preserve"> Основное мероприятие: Мероприятия на содержание мест захоронения (кладбищ) (1400200000)</t>
  </si>
  <si>
    <t xml:space="preserve">   Акарицидная обработка мест захоронения (кладбищ) (1400214003)</t>
  </si>
  <si>
    <t xml:space="preserve">          Основное мероприятие: Ремонт и капитальный ремонт общеобразовательных учреждений (1500400000)</t>
  </si>
  <si>
    <t xml:space="preserve">            Частичный ремонт полов в школе с.Агзу (МКОУ СОШ с.Агзу) за счёт средств добровольных пожертвований (1500404660)</t>
  </si>
  <si>
    <t xml:space="preserve">        Муниципальная программа "Энергосбережение и повышение энергетической эффективности в Тернейском муниципальном округе на период 2024 - 2030 годы"(1600000000)</t>
  </si>
  <si>
    <t xml:space="preserve">          Основное мероприятие: Разработка ПСД на установку пожарной сигнализации и оповещения в котельных пгт.Терней (1601900000)</t>
  </si>
  <si>
    <t xml:space="preserve">            Разработка ПСД на установку пожарной сигнализации и оповещения в котельных пгт.Терней (1601961024)</t>
  </si>
  <si>
    <t xml:space="preserve">          Основное мероприятие: Приобретение насосного оборудования для котельных в пгт.Терней (1602000000)</t>
  </si>
  <si>
    <t xml:space="preserve">            Приобретение насосного оборудования для котельных в пгт.Терней (1602061025)</t>
  </si>
  <si>
    <t xml:space="preserve">          Основное мероприятие: Озеленение на территории Тернейского муниципального округа (1800300000)</t>
  </si>
  <si>
    <t xml:space="preserve">            Озеленение на территории Тернейского муниципального округа (1800306024)</t>
  </si>
  <si>
    <t xml:space="preserve">        Муниципальная программа "Комплексные меры противодействия злоупотреблению наркотикам и их незаконному обороту в Тернейском муниципальном округе" на 2021 - 2025 годы (4600000000)</t>
  </si>
  <si>
    <t xml:space="preserve">          Основное мероприятие: Обеспечение организационно-методической помощи (4600100000)</t>
  </si>
  <si>
    <t xml:space="preserve">            Организация распространения в рамках проводимых профилактических мероприятий печатной продукции, средств наглядной агитации, направленных на противодействие наркомании (4600104203)</t>
  </si>
  <si>
    <t xml:space="preserve">          Основное мероприятие: Совершенствование работы по комплексной профилактике распространения наркомании и связанных с ней правонарушений (4600300000)</t>
  </si>
  <si>
    <t xml:space="preserve">            Проведение мероприятий антинаркотической направленности (приобретение призов для игровых программ и викторин, тематическое оформление мероприятий, создание и распространение средств наглядной агитации)(4600346001)</t>
  </si>
  <si>
    <t xml:space="preserve">            Организация и проведение культурно-массовых мероприятий в Тернейском муниципальном округе за счёт средств добровольных пожертвований (5600240992)</t>
  </si>
  <si>
    <t xml:space="preserve">          Основное мероприятие: Обеспечение пожарной безопасности в учреждениях культуры(5601300000)</t>
  </si>
  <si>
    <t xml:space="preserve">            Разработка ПСД на монтаж пожарной сигнализации в МКУ ДО ДШИ, приобретение огнетушителей, плана эвакуации (5601323995)</t>
  </si>
  <si>
    <t xml:space="preserve">            Приобретение призов для награждения победителей районного смотра-конкурса на лучшую организацию летней оздоровительной кампании (6200100005)</t>
  </si>
  <si>
    <t xml:space="preserve"> Организация и обеспечение деятельности детских пришкольных оздоровительных лагерей (оплата труда, услуг и приобретение товарно-материальных запасов) 6200100001</t>
  </si>
  <si>
    <t xml:space="preserve">            Обеспечение пожарной безопасности в населенных пунктах Тернейского муниципального округа: Приобретение и установка автономных пожарных извещателей (6700103125)</t>
  </si>
  <si>
    <t xml:space="preserve">          Основное мероприятие: Предупреждение чрезвычайных ситуаций природного характера во время прохождения паводков (6700300000)</t>
  </si>
  <si>
    <t xml:space="preserve">            Укрепление дамбы в пгт.Терней, ул.Заречная (6700304112)</t>
  </si>
  <si>
    <t xml:space="preserve">        Муниципальная программа "Профилактика экстремизма и терроризма, а также минимизация и (или) ликвидация последствий проявлений терроризма и экстремизма на территории Тернейского муниципального округа " на период 2023-2025 годов (7100000000)</t>
  </si>
  <si>
    <t xml:space="preserve">          Основное мероприятие: Организация оснащения объектов (территорий) современными техническими средствами и системами для воспрепятствования неправомерному проникновению на объекты (территории) (7100200000)</t>
  </si>
  <si>
    <t xml:space="preserve">            Установка видеонаблюдения на 2-м этаже в здании по адресу пгт.Терней, ул.Ивановская,4 (7100207122)</t>
  </si>
  <si>
    <t xml:space="preserve">        Муниципальная программа "Мобилизационная подготовка Тернейского муниципального округа на 2022 - 2025 годы" (7400000000)</t>
  </si>
  <si>
    <t xml:space="preserve">          Основное мероприятие: Проверка оценки эффективности систем защиты информации в кабинете №22 здания администрации Тернейского муниципального округа (7400100000)</t>
  </si>
  <si>
    <t xml:space="preserve">            Проверка оценки эффективности систем защиты информации в кабинете №22 здания администрации Тернейского муниципального округа (7400100204)</t>
  </si>
  <si>
    <t xml:space="preserve">     Участие учащихся образовательных учреждений в общественно значимых мероприятиях всех уровней    (1500921556)</t>
  </si>
  <si>
    <t>Ремонт асфальтобетонного покрытия автомобильной дороги в п.Пластун от д.№13 по ул. Лермонтова до пер.Школьный за счёт субсидии из краевого бюджета, в том числе софинансирование(40002S2393)</t>
  </si>
  <si>
    <t xml:space="preserve">   Комплексное благоустройство территорий, прилегающих к местам туристского показа за счёт субсидии из краевого бюджета, в том числе софинансирование(56011S2240)</t>
  </si>
  <si>
    <t xml:space="preserve">      Основные мероприятие:Строительство, реконструкция и капитальный ремонт учреждений культуры и обустройство прилегающих к ним территорий(5601200000)</t>
  </si>
  <si>
    <t xml:space="preserve">             Ремонт тротуара в МКОУ ООШ с.Самарга за счёт средств добровольных пожертвований (1500404670)</t>
  </si>
  <si>
    <t xml:space="preserve">      Участие учащихся образовательных учреждений в общественно значимых мероприятиях всех уровней за счёт добровольных пожертвований (1500921557)</t>
  </si>
  <si>
    <t xml:space="preserve">          Основное мероприятие: Обеспечение пожарной безопасности в учреждениях образования Тернейского муниципального округа (1501000000)</t>
  </si>
  <si>
    <t xml:space="preserve">         Приобретение первичных средств пожаротушения и средств защиты для учреждений дополнительного образования (1501023112)</t>
  </si>
  <si>
    <t xml:space="preserve">            Устройство ограждения детской игровой площадки в с.Агзу, ул.Яблонского д.2а за счёт средств добровольных пожертвований (1700217022)</t>
  </si>
  <si>
    <t xml:space="preserve">            Устройство тротуаров в с. Агзу за счёт средств добровольных пожертвований (1700217023)</t>
  </si>
  <si>
    <t xml:space="preserve">  Устройство тротуара от ул.Школьная до ул.Пионерская в с.Малая Кема Тернейского муниципального округа (4000240215)</t>
  </si>
  <si>
    <t>Устройство водоотводных канав вдоль пролетных строений на автомобильных дорогах местного значения в пгт. Терней Тернейского муниципального округа (4000240216)</t>
  </si>
  <si>
    <t xml:space="preserve">            Капитальный ремонт муниципального жилого помещения в с.Агзу ул. Школьная д.9 кв.2 за счёт средств добровольных пожертвований (5700105012)</t>
  </si>
  <si>
    <t xml:space="preserve">            Капитальный ремонт муниципального жилого помещения в с.Самарга ул. Почтовая д.6 за счёт средств добровольных пожертвований (5700105013)</t>
  </si>
  <si>
    <t xml:space="preserve">            Основное мероприятие: Обустройство рабочих мест ЕДДС ТМО (6700200000)</t>
  </si>
  <si>
    <t>Обустройство (материальные и технические средства) рабочих мест ЕДДС ТМО (6700202220)</t>
  </si>
  <si>
    <t xml:space="preserve">РАСХОДЫ БЮДЖЕТА ТЕРНЕЙСКОГО МУНИЦИПАЛЬНОГО ОКРУГА  ЗА 2024 ГОД ПО ФИНАНСОВОМУ ОБЕСПЕЧЕНИЮ МУНИЦИПАЛЬНЫХ ПРОГРАММ  </t>
  </si>
  <si>
    <t>к Решению Думы</t>
  </si>
  <si>
    <t xml:space="preserve">  Организация и проведение мероприятий патриотической направленности, посвященных памятным датам истории России и Приморского края (1200112011)</t>
  </si>
  <si>
    <t xml:space="preserve">   Вывоз мусора с контейнерных площадок на территории мест захоронений (кладбищ) (1400214004)</t>
  </si>
  <si>
    <t xml:space="preserve"> Приобретение линолеума и комплектующих для МКДОУ №9 п.Пластун (1500120996)</t>
  </si>
  <si>
    <t>Приобретение оборудования и материалов для моечного отделения пищеблока в МКОУ СОШ с.Малая Кема (1500221995)</t>
  </si>
  <si>
    <t>Приобретение жалюзи (входная группа МКОУ СОШ п.Терней) (1500221997)</t>
  </si>
  <si>
    <t xml:space="preserve">   Проведение мероприятий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(1500250500)</t>
  </si>
  <si>
    <t xml:space="preserve">   Основное мероприятие: Ремонт и капитальный ремонт дошкольных учреждений (1500300000)</t>
  </si>
  <si>
    <t xml:space="preserve">   Ремонт крыльца, установка трубы, в том числе приобретение материалов в МКДОУ "Детский сад №12 п. Светлая" (1500312001)</t>
  </si>
  <si>
    <t xml:space="preserve">   Замена деревянных оконных блоков на блоки из ПВХ профилей в МКДОУ "Детский сад №1 п. Терней" (1500313001)</t>
  </si>
  <si>
    <t xml:space="preserve">    Установка отопительного котла в котельной МКОУ СОШ с.Амгу (1500405113)</t>
  </si>
  <si>
    <t xml:space="preserve">            Приобретение ударопоглащающего покрытия "Искусственная трава" на детскую площадку по адресу с.Агзу, ул. Яблонского, д.2а за счёт средств добровольных пожертвований (1700217025)</t>
  </si>
  <si>
    <t xml:space="preserve"> Приобретение и поставка спортивного инвентаря, спортивного оборудования и иного имущества для развития массового спорта за счёт средств добровольных пожертвований (2000120220)</t>
  </si>
  <si>
    <t xml:space="preserve">  "Устройство козырька" части здания спорткомплекса, расположенного по адресу: Приморский край, Тернейский район, пгт.Пластун, ул.Лермонтова, д.28 (2000166600)</t>
  </si>
  <si>
    <t xml:space="preserve">        Устройство уличного освещения в пгт.Терней Тернейского муниципального округа (4000340306)</t>
  </si>
  <si>
    <t>Проведение строительно-технического обследования объекта "сельский клуб с.Максимовка", с.Максимовка, ул.Лесная,1 (5600741990)</t>
  </si>
  <si>
    <t xml:space="preserve">      Основное мероприятие:  Комплексное благоустройство территорий, прилегающих к местам туристского показа (5601100000)</t>
  </si>
  <si>
    <t xml:space="preserve">             Приобретение огнетушителей (МКУ РЦНТ) (5601340995)</t>
  </si>
  <si>
    <t xml:space="preserve">  Обустройство искусственных пожарных водоемов объемом 54 м3 в населенных пунктах в нормативном радиусе 200 метров от социально значимых объектов (6700103123)</t>
  </si>
  <si>
    <t xml:space="preserve"> Содержание пожарных водоёмов (6700103124)</t>
  </si>
  <si>
    <t xml:space="preserve">          Приобретение материалов и оборудования в резерв материальных ресурсов, создаваемый в целях гражданской обороны и для предупреждения и ликвидации чрезвычайных ситуаций природного и техногенного характера на территории ТМО (6700303130)</t>
  </si>
  <si>
    <t xml:space="preserve">          Проведение мероприятий по обеспечению пунктов временного размещения необходимым оборудованием и инвентарём: закупка матрацев, раскладушек и постельных принадлежностей и другое (6700303131)</t>
  </si>
  <si>
    <t xml:space="preserve">            Расчистка моста через р.Серебрянка в пгт.Терней (6700304113)</t>
  </si>
  <si>
    <t xml:space="preserve">  от  29.05.2025 №636</t>
  </si>
</sst>
</file>

<file path=xl/styles.xml><?xml version="1.0" encoding="utf-8"?>
<styleSheet xmlns="http://schemas.openxmlformats.org/spreadsheetml/2006/main">
  <fonts count="18">
    <font>
      <sz val="11"/>
      <name val="Calibri"/>
      <family val="2"/>
    </font>
    <font>
      <sz val="11"/>
      <name val="Calibri"/>
      <family val="2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Calibri"/>
      <family val="2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 Cyr"/>
    </font>
    <font>
      <b/>
      <sz val="12"/>
      <color rgb="FF000000"/>
      <name val="Arial Cy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FFFFCC"/>
      </patternFill>
    </fill>
  </fills>
  <borders count="32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4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" fillId="0" borderId="0"/>
    <xf numFmtId="0" fontId="1" fillId="0" borderId="0"/>
    <xf numFmtId="0" fontId="13" fillId="4" borderId="0"/>
    <xf numFmtId="0" fontId="15" fillId="4" borderId="0"/>
    <xf numFmtId="0" fontId="13" fillId="0" borderId="30">
      <alignment horizontal="center" vertical="center" wrapText="1"/>
    </xf>
    <xf numFmtId="0" fontId="13" fillId="0" borderId="0"/>
    <xf numFmtId="1" fontId="13" fillId="0" borderId="30">
      <alignment horizontal="left" vertical="top" wrapText="1" indent="2"/>
    </xf>
    <xf numFmtId="0" fontId="13" fillId="0" borderId="0">
      <alignment wrapText="1"/>
    </xf>
    <xf numFmtId="0" fontId="13" fillId="0" borderId="0"/>
    <xf numFmtId="0" fontId="16" fillId="0" borderId="31">
      <alignment horizontal="right"/>
    </xf>
    <xf numFmtId="1" fontId="13" fillId="0" borderId="30">
      <alignment horizontal="center" vertical="top" shrinkToFit="1"/>
    </xf>
    <xf numFmtId="0" fontId="13" fillId="4" borderId="0">
      <alignment shrinkToFit="1"/>
    </xf>
    <xf numFmtId="0" fontId="16" fillId="0" borderId="30">
      <alignment horizontal="left"/>
    </xf>
    <xf numFmtId="4" fontId="16" fillId="5" borderId="31">
      <alignment horizontal="right" vertical="top" shrinkToFit="1"/>
    </xf>
    <xf numFmtId="4" fontId="13" fillId="0" borderId="30">
      <alignment horizontal="right" vertical="top" shrinkToFit="1"/>
    </xf>
    <xf numFmtId="4" fontId="16" fillId="6" borderId="31">
      <alignment horizontal="right" vertical="top" shrinkToFit="1"/>
    </xf>
    <xf numFmtId="4" fontId="16" fillId="7" borderId="30">
      <alignment horizontal="right" vertical="top" shrinkToFit="1"/>
    </xf>
    <xf numFmtId="0" fontId="17" fillId="0" borderId="0">
      <alignment horizontal="center"/>
    </xf>
    <xf numFmtId="0" fontId="13" fillId="0" borderId="0">
      <alignment wrapText="1"/>
    </xf>
    <xf numFmtId="0" fontId="13" fillId="0" borderId="0">
      <alignment horizontal="right"/>
    </xf>
    <xf numFmtId="0" fontId="13" fillId="0" borderId="0">
      <alignment horizontal="left" wrapText="1"/>
    </xf>
    <xf numFmtId="0" fontId="13" fillId="0" borderId="0">
      <alignment horizontal="left" wrapText="1"/>
    </xf>
    <xf numFmtId="10" fontId="13" fillId="0" borderId="30">
      <alignment horizontal="right" vertical="top" shrinkToFit="1"/>
    </xf>
    <xf numFmtId="0" fontId="16" fillId="0" borderId="30">
      <alignment vertical="top" wrapText="1"/>
    </xf>
    <xf numFmtId="10" fontId="16" fillId="7" borderId="30">
      <alignment horizontal="right" vertical="top" shrinkToFit="1"/>
    </xf>
    <xf numFmtId="1" fontId="13" fillId="0" borderId="30">
      <alignment horizontal="left" vertical="top" wrapText="1" indent="2"/>
    </xf>
    <xf numFmtId="0" fontId="17" fillId="0" borderId="0">
      <alignment horizontal="center" wrapText="1"/>
    </xf>
    <xf numFmtId="1" fontId="13" fillId="0" borderId="30">
      <alignment horizontal="center" vertical="top" shrinkToFit="1"/>
    </xf>
    <xf numFmtId="0" fontId="17" fillId="0" borderId="0">
      <alignment horizontal="center"/>
    </xf>
    <xf numFmtId="0" fontId="13" fillId="4" borderId="0">
      <alignment horizontal="center"/>
    </xf>
    <xf numFmtId="0" fontId="13" fillId="0" borderId="0">
      <alignment horizontal="right"/>
    </xf>
    <xf numFmtId="4" fontId="16" fillId="5" borderId="30">
      <alignment horizontal="right" vertical="top" shrinkToFit="1"/>
    </xf>
    <xf numFmtId="0" fontId="13" fillId="0" borderId="0">
      <alignment vertical="top"/>
    </xf>
    <xf numFmtId="4" fontId="16" fillId="0" borderId="30">
      <alignment horizontal="right" vertical="top" shrinkToFit="1"/>
    </xf>
    <xf numFmtId="0" fontId="16" fillId="0" borderId="30">
      <alignment vertical="top" wrapText="1"/>
    </xf>
    <xf numFmtId="4" fontId="13" fillId="0" borderId="30">
      <alignment horizontal="right" vertical="top" shrinkToFit="1"/>
    </xf>
    <xf numFmtId="4" fontId="16" fillId="6" borderId="30">
      <alignment horizontal="right" vertical="top" shrinkToFit="1"/>
    </xf>
    <xf numFmtId="4" fontId="16" fillId="6" borderId="30">
      <alignment horizontal="right" vertical="top" shrinkToFit="1"/>
    </xf>
    <xf numFmtId="10" fontId="16" fillId="6" borderId="30">
      <alignment horizontal="right" vertical="top" shrinkToFit="1"/>
    </xf>
    <xf numFmtId="0" fontId="16" fillId="0" borderId="30">
      <alignment vertical="top" wrapText="1"/>
    </xf>
    <xf numFmtId="4" fontId="16" fillId="6" borderId="30">
      <alignment horizontal="right" vertical="top" shrinkToFit="1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178"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2" fillId="0" borderId="0" xfId="0" applyFont="1" applyAlignment="1" applyProtection="1">
      <alignment horizontal="right"/>
      <protection locked="0"/>
    </xf>
    <xf numFmtId="0" fontId="4" fillId="0" borderId="2" xfId="13" applyNumberFormat="1" applyFont="1" applyFill="1" applyBorder="1" applyProtection="1">
      <alignment horizontal="center" vertical="center" wrapText="1"/>
    </xf>
    <xf numFmtId="0" fontId="4" fillId="0" borderId="30" xfId="13" applyNumberFormat="1" applyFont="1" applyFill="1" applyProtection="1">
      <alignment horizontal="center" vertical="center" wrapText="1"/>
    </xf>
    <xf numFmtId="0" fontId="5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" fontId="6" fillId="0" borderId="2" xfId="46" applyNumberFormat="1" applyFont="1" applyFill="1" applyBorder="1" applyProtection="1">
      <alignment horizontal="right" vertical="top" shrinkToFit="1"/>
    </xf>
    <xf numFmtId="0" fontId="4" fillId="0" borderId="3" xfId="13" applyNumberFormat="1" applyFont="1" applyFill="1" applyBorder="1" applyProtection="1">
      <alignment horizontal="center" vertical="center" wrapText="1"/>
    </xf>
    <xf numFmtId="0" fontId="7" fillId="0" borderId="4" xfId="32" applyNumberFormat="1" applyFont="1" applyFill="1" applyBorder="1" applyAlignment="1" applyProtection="1">
      <alignment vertical="center" wrapText="1"/>
    </xf>
    <xf numFmtId="0" fontId="4" fillId="0" borderId="4" xfId="32" applyNumberFormat="1" applyFont="1" applyFill="1" applyBorder="1" applyAlignment="1" applyProtection="1">
      <alignment vertical="center" wrapText="1"/>
    </xf>
    <xf numFmtId="0" fontId="7" fillId="0" borderId="5" xfId="32" applyNumberFormat="1" applyFont="1" applyFill="1" applyBorder="1" applyAlignment="1" applyProtection="1">
      <alignment vertical="center" wrapText="1"/>
    </xf>
    <xf numFmtId="0" fontId="4" fillId="0" borderId="5" xfId="48" applyNumberFormat="1" applyFont="1" applyFill="1" applyBorder="1" applyAlignment="1" applyProtection="1">
      <alignment vertical="center" wrapText="1"/>
    </xf>
    <xf numFmtId="0" fontId="4" fillId="0" borderId="1" xfId="48" applyNumberFormat="1" applyFont="1" applyFill="1" applyBorder="1" applyAlignment="1" applyProtection="1">
      <alignment vertical="center" wrapText="1"/>
    </xf>
    <xf numFmtId="0" fontId="4" fillId="0" borderId="6" xfId="48" applyNumberFormat="1" applyFont="1" applyFill="1" applyBorder="1" applyAlignment="1" applyProtection="1">
      <alignment vertical="center" wrapText="1"/>
    </xf>
    <xf numFmtId="0" fontId="4" fillId="0" borderId="5" xfId="32" applyNumberFormat="1" applyFont="1" applyFill="1" applyBorder="1" applyAlignment="1" applyProtection="1">
      <alignment vertical="center" wrapText="1"/>
    </xf>
    <xf numFmtId="0" fontId="4" fillId="0" borderId="7" xfId="13" applyNumberFormat="1" applyFont="1" applyFill="1" applyBorder="1" applyProtection="1">
      <alignment horizontal="center" vertical="center" wrapText="1"/>
    </xf>
    <xf numFmtId="0" fontId="7" fillId="0" borderId="1" xfId="32" applyNumberFormat="1" applyFont="1" applyFill="1" applyBorder="1" applyAlignment="1" applyProtection="1">
      <alignment vertical="center" wrapText="1"/>
    </xf>
    <xf numFmtId="0" fontId="4" fillId="0" borderId="8" xfId="32" applyNumberFormat="1" applyFont="1" applyFill="1" applyBorder="1" applyAlignment="1" applyProtection="1">
      <alignment vertical="center" wrapText="1"/>
    </xf>
    <xf numFmtId="0" fontId="4" fillId="0" borderId="1" xfId="32" applyNumberFormat="1" applyFont="1" applyFill="1" applyBorder="1" applyAlignment="1" applyProtection="1">
      <alignment vertical="center" wrapText="1"/>
    </xf>
    <xf numFmtId="0" fontId="7" fillId="0" borderId="9" xfId="32" applyNumberFormat="1" applyFont="1" applyFill="1" applyBorder="1" applyAlignment="1" applyProtection="1">
      <alignment vertical="center" wrapText="1"/>
    </xf>
    <xf numFmtId="4" fontId="6" fillId="0" borderId="10" xfId="46" applyNumberFormat="1" applyFont="1" applyFill="1" applyBorder="1" applyProtection="1">
      <alignment horizontal="right" vertical="top" shrinkToFit="1"/>
    </xf>
    <xf numFmtId="4" fontId="0" fillId="0" borderId="0" xfId="0" applyNumberFormat="1" applyProtection="1">
      <protection locked="0"/>
    </xf>
    <xf numFmtId="4" fontId="0" fillId="0" borderId="0" xfId="0" applyNumberFormat="1" applyFill="1" applyProtection="1">
      <protection locked="0"/>
    </xf>
    <xf numFmtId="0" fontId="7" fillId="0" borderId="3" xfId="13" applyNumberFormat="1" applyFont="1" applyFill="1" applyBorder="1" applyAlignment="1" applyProtection="1">
      <alignment horizontal="left" vertical="center" wrapText="1"/>
    </xf>
    <xf numFmtId="0" fontId="4" fillId="0" borderId="3" xfId="13" applyNumberFormat="1" applyFont="1" applyFill="1" applyBorder="1" applyAlignment="1" applyProtection="1">
      <alignment horizontal="left" vertical="center" wrapText="1"/>
    </xf>
    <xf numFmtId="0" fontId="5" fillId="0" borderId="6" xfId="0" applyFont="1" applyBorder="1" applyProtection="1">
      <protection locked="0"/>
    </xf>
    <xf numFmtId="0" fontId="7" fillId="0" borderId="4" xfId="43" applyNumberFormat="1" applyFont="1" applyBorder="1" applyProtection="1">
      <alignment vertical="top" wrapText="1"/>
    </xf>
    <xf numFmtId="0" fontId="4" fillId="0" borderId="4" xfId="43" applyNumberFormat="1" applyFont="1" applyBorder="1" applyProtection="1">
      <alignment vertical="top" wrapText="1"/>
    </xf>
    <xf numFmtId="0" fontId="4" fillId="0" borderId="6" xfId="32" applyNumberFormat="1" applyFont="1" applyFill="1" applyBorder="1" applyAlignment="1" applyProtection="1">
      <alignment vertical="center" wrapText="1"/>
    </xf>
    <xf numFmtId="0" fontId="7" fillId="0" borderId="6" xfId="32" applyNumberFormat="1" applyFont="1" applyFill="1" applyBorder="1" applyAlignment="1" applyProtection="1">
      <alignment vertical="center" wrapText="1"/>
    </xf>
    <xf numFmtId="4" fontId="9" fillId="0" borderId="2" xfId="13" applyNumberFormat="1" applyFont="1" applyFill="1" applyBorder="1" applyProtection="1">
      <alignment horizontal="center" vertical="center" wrapText="1"/>
    </xf>
    <xf numFmtId="4" fontId="9" fillId="0" borderId="30" xfId="13" applyNumberFormat="1" applyFont="1" applyFill="1" applyAlignment="1" applyProtection="1">
      <alignment horizontal="right" vertical="center" wrapText="1"/>
    </xf>
    <xf numFmtId="4" fontId="9" fillId="0" borderId="2" xfId="13" applyNumberFormat="1" applyFont="1" applyFill="1" applyBorder="1" applyAlignment="1" applyProtection="1">
      <alignment horizontal="right" vertical="center" wrapText="1"/>
    </xf>
    <xf numFmtId="4" fontId="10" fillId="0" borderId="2" xfId="13" applyNumberFormat="1" applyFont="1" applyFill="1" applyBorder="1" applyProtection="1">
      <alignment horizontal="center" vertical="center" wrapText="1"/>
    </xf>
    <xf numFmtId="4" fontId="10" fillId="0" borderId="30" xfId="13" applyNumberFormat="1" applyFont="1" applyFill="1" applyAlignment="1" applyProtection="1">
      <alignment horizontal="right" vertical="center" wrapText="1"/>
    </xf>
    <xf numFmtId="4" fontId="10" fillId="0" borderId="2" xfId="13" applyNumberFormat="1" applyFont="1" applyFill="1" applyBorder="1" applyAlignment="1" applyProtection="1">
      <alignment horizontal="right" vertical="center" wrapText="1"/>
    </xf>
    <xf numFmtId="4" fontId="9" fillId="0" borderId="30" xfId="36" applyNumberFormat="1" applyFont="1" applyFill="1" applyProtection="1">
      <alignment horizontal="center" vertical="top" shrinkToFit="1"/>
    </xf>
    <xf numFmtId="4" fontId="9" fillId="0" borderId="30" xfId="46" applyNumberFormat="1" applyFont="1" applyFill="1" applyProtection="1">
      <alignment horizontal="right" vertical="top" shrinkToFit="1"/>
    </xf>
    <xf numFmtId="4" fontId="10" fillId="0" borderId="30" xfId="36" applyNumberFormat="1" applyFont="1" applyFill="1" applyProtection="1">
      <alignment horizontal="center" vertical="top" shrinkToFit="1"/>
    </xf>
    <xf numFmtId="4" fontId="10" fillId="0" borderId="30" xfId="46" applyNumberFormat="1" applyFont="1" applyFill="1" applyProtection="1">
      <alignment horizontal="right" vertical="top" shrinkToFit="1"/>
    </xf>
    <xf numFmtId="4" fontId="3" fillId="0" borderId="11" xfId="0" applyNumberFormat="1" applyFont="1" applyFill="1" applyBorder="1" applyAlignment="1" applyProtection="1">
      <alignment vertical="top"/>
      <protection locked="0"/>
    </xf>
    <xf numFmtId="4" fontId="3" fillId="0" borderId="12" xfId="0" applyNumberFormat="1" applyFont="1" applyFill="1" applyBorder="1" applyAlignment="1" applyProtection="1">
      <alignment vertical="top"/>
      <protection locked="0"/>
    </xf>
    <xf numFmtId="4" fontId="3" fillId="0" borderId="0" xfId="0" applyNumberFormat="1" applyFont="1" applyFill="1" applyAlignment="1" applyProtection="1">
      <alignment vertical="top"/>
      <protection locked="0"/>
    </xf>
    <xf numFmtId="4" fontId="11" fillId="0" borderId="11" xfId="0" applyNumberFormat="1" applyFont="1" applyFill="1" applyBorder="1" applyAlignment="1" applyProtection="1">
      <alignment vertical="top"/>
      <protection locked="0"/>
    </xf>
    <xf numFmtId="4" fontId="11" fillId="0" borderId="13" xfId="0" applyNumberFormat="1" applyFont="1" applyFill="1" applyBorder="1" applyAlignment="1" applyProtection="1">
      <alignment vertical="top"/>
      <protection locked="0"/>
    </xf>
    <xf numFmtId="4" fontId="3" fillId="0" borderId="13" xfId="0" applyNumberFormat="1" applyFont="1" applyFill="1" applyBorder="1" applyAlignment="1" applyProtection="1">
      <alignment vertical="top"/>
      <protection locked="0"/>
    </xf>
    <xf numFmtId="4" fontId="11" fillId="0" borderId="12" xfId="0" applyNumberFormat="1" applyFont="1" applyFill="1" applyBorder="1" applyAlignment="1" applyProtection="1">
      <alignment vertical="top"/>
      <protection locked="0"/>
    </xf>
    <xf numFmtId="4" fontId="9" fillId="0" borderId="14" xfId="46" applyNumberFormat="1" applyFont="1" applyFill="1" applyBorder="1" applyProtection="1">
      <alignment horizontal="right" vertical="top" shrinkToFit="1"/>
    </xf>
    <xf numFmtId="4" fontId="9" fillId="0" borderId="15" xfId="46" applyNumberFormat="1" applyFont="1" applyFill="1" applyBorder="1" applyProtection="1">
      <alignment horizontal="right" vertical="top" shrinkToFit="1"/>
    </xf>
    <xf numFmtId="4" fontId="9" fillId="0" borderId="4" xfId="46" applyNumberFormat="1" applyFont="1" applyFill="1" applyBorder="1" applyProtection="1">
      <alignment horizontal="right" vertical="top" shrinkToFit="1"/>
    </xf>
    <xf numFmtId="4" fontId="10" fillId="0" borderId="14" xfId="46" applyNumberFormat="1" applyFont="1" applyFill="1" applyBorder="1" applyProtection="1">
      <alignment horizontal="right" vertical="top" shrinkToFit="1"/>
    </xf>
    <xf numFmtId="4" fontId="10" fillId="0" borderId="3" xfId="46" applyNumberFormat="1" applyFont="1" applyFill="1" applyBorder="1" applyProtection="1">
      <alignment horizontal="right" vertical="top" shrinkToFit="1"/>
    </xf>
    <xf numFmtId="4" fontId="3" fillId="0" borderId="15" xfId="0" applyNumberFormat="1" applyFont="1" applyFill="1" applyBorder="1" applyAlignment="1" applyProtection="1">
      <alignment vertical="top"/>
      <protection locked="0"/>
    </xf>
    <xf numFmtId="4" fontId="10" fillId="0" borderId="4" xfId="46" applyNumberFormat="1" applyFont="1" applyFill="1" applyBorder="1" applyProtection="1">
      <alignment horizontal="right" vertical="top" shrinkToFit="1"/>
    </xf>
    <xf numFmtId="4" fontId="10" fillId="0" borderId="16" xfId="46" applyNumberFormat="1" applyFont="1" applyFill="1" applyBorder="1" applyProtection="1">
      <alignment horizontal="right" vertical="top" shrinkToFit="1"/>
    </xf>
    <xf numFmtId="4" fontId="3" fillId="0" borderId="0" xfId="0" applyNumberFormat="1" applyFont="1" applyFill="1" applyProtection="1">
      <protection locked="0"/>
    </xf>
    <xf numFmtId="4" fontId="9" fillId="0" borderId="30" xfId="36" applyNumberFormat="1" applyFont="1" applyFill="1" applyAlignment="1" applyProtection="1">
      <alignment horizontal="center" vertical="top" shrinkToFit="1"/>
    </xf>
    <xf numFmtId="4" fontId="11" fillId="0" borderId="15" xfId="0" applyNumberFormat="1" applyFont="1" applyFill="1" applyBorder="1" applyAlignment="1" applyProtection="1">
      <alignment vertical="top"/>
      <protection locked="0"/>
    </xf>
    <xf numFmtId="4" fontId="10" fillId="0" borderId="17" xfId="46" applyNumberFormat="1" applyFont="1" applyFill="1" applyBorder="1" applyProtection="1">
      <alignment horizontal="right" vertical="top" shrinkToFit="1"/>
    </xf>
    <xf numFmtId="4" fontId="10" fillId="0" borderId="15" xfId="46" applyNumberFormat="1" applyFont="1" applyFill="1" applyBorder="1" applyProtection="1">
      <alignment horizontal="right" vertical="top" shrinkToFit="1"/>
    </xf>
    <xf numFmtId="4" fontId="9" fillId="0" borderId="14" xfId="36" applyNumberFormat="1" applyFont="1" applyFill="1" applyBorder="1" applyProtection="1">
      <alignment horizontal="center" vertical="top" shrinkToFit="1"/>
    </xf>
    <xf numFmtId="4" fontId="9" fillId="0" borderId="3" xfId="46" applyNumberFormat="1" applyFont="1" applyFill="1" applyBorder="1" applyProtection="1">
      <alignment horizontal="right" vertical="top" shrinkToFit="1"/>
    </xf>
    <xf numFmtId="4" fontId="10" fillId="0" borderId="14" xfId="36" applyNumberFormat="1" applyFont="1" applyFill="1" applyBorder="1" applyProtection="1">
      <alignment horizontal="center" vertical="top" shrinkToFit="1"/>
    </xf>
    <xf numFmtId="4" fontId="10" fillId="0" borderId="18" xfId="46" applyNumberFormat="1" applyFont="1" applyFill="1" applyBorder="1" applyProtection="1">
      <alignment horizontal="right" vertical="top" shrinkToFit="1"/>
    </xf>
    <xf numFmtId="4" fontId="10" fillId="0" borderId="19" xfId="46" applyNumberFormat="1" applyFont="1" applyFill="1" applyBorder="1" applyProtection="1">
      <alignment horizontal="right" vertical="top" shrinkToFit="1"/>
    </xf>
    <xf numFmtId="4" fontId="10" fillId="0" borderId="20" xfId="46" applyNumberFormat="1" applyFont="1" applyFill="1" applyBorder="1" applyProtection="1">
      <alignment horizontal="right" vertical="top" shrinkToFit="1"/>
    </xf>
    <xf numFmtId="4" fontId="10" fillId="0" borderId="4" xfId="36" applyNumberFormat="1" applyFont="1" applyFill="1" applyBorder="1" applyProtection="1">
      <alignment horizontal="center" vertical="top" shrinkToFit="1"/>
    </xf>
    <xf numFmtId="4" fontId="9" fillId="0" borderId="4" xfId="36" applyNumberFormat="1" applyFont="1" applyFill="1" applyBorder="1" applyProtection="1">
      <alignment horizontal="center" vertical="top" shrinkToFit="1"/>
    </xf>
    <xf numFmtId="4" fontId="10" fillId="0" borderId="9" xfId="36" applyNumberFormat="1" applyFont="1" applyFill="1" applyBorder="1" applyProtection="1">
      <alignment horizontal="center" vertical="top" shrinkToFit="1"/>
    </xf>
    <xf numFmtId="4" fontId="10" fillId="0" borderId="15" xfId="36" applyNumberFormat="1" applyFont="1" applyFill="1" applyBorder="1" applyProtection="1">
      <alignment horizontal="center" vertical="top" shrinkToFit="1"/>
    </xf>
    <xf numFmtId="4" fontId="9" fillId="0" borderId="19" xfId="36" applyNumberFormat="1" applyFont="1" applyFill="1" applyBorder="1" applyProtection="1">
      <alignment horizontal="center" vertical="top" shrinkToFit="1"/>
    </xf>
    <xf numFmtId="4" fontId="10" fillId="0" borderId="19" xfId="36" applyNumberFormat="1" applyFont="1" applyFill="1" applyBorder="1" applyProtection="1">
      <alignment horizontal="center" vertical="top" shrinkToFit="1"/>
    </xf>
    <xf numFmtId="4" fontId="9" fillId="0" borderId="21" xfId="46" applyNumberFormat="1" applyFont="1" applyFill="1" applyBorder="1" applyProtection="1">
      <alignment horizontal="right" vertical="top" shrinkToFit="1"/>
    </xf>
    <xf numFmtId="4" fontId="10" fillId="0" borderId="22" xfId="46" applyNumberFormat="1" applyFont="1" applyFill="1" applyBorder="1" applyProtection="1">
      <alignment horizontal="right" vertical="top" shrinkToFit="1"/>
    </xf>
    <xf numFmtId="4" fontId="9" fillId="0" borderId="15" xfId="36" applyNumberFormat="1" applyFont="1" applyFill="1" applyBorder="1" applyProtection="1">
      <alignment horizontal="center" vertical="top" shrinkToFit="1"/>
    </xf>
    <xf numFmtId="4" fontId="10" fillId="0" borderId="30" xfId="36" applyNumberFormat="1" applyFont="1" applyFill="1" applyAlignment="1" applyProtection="1">
      <alignment horizontal="center" shrinkToFit="1"/>
    </xf>
    <xf numFmtId="4" fontId="10" fillId="0" borderId="14" xfId="46" applyNumberFormat="1" applyFont="1" applyFill="1" applyBorder="1" applyAlignment="1" applyProtection="1">
      <alignment horizontal="right" shrinkToFit="1"/>
    </xf>
    <xf numFmtId="4" fontId="10" fillId="2" borderId="4" xfId="36" applyNumberFormat="1" applyFont="1" applyFill="1" applyBorder="1" applyProtection="1">
      <alignment horizontal="center" vertical="top" shrinkToFit="1"/>
    </xf>
    <xf numFmtId="4" fontId="9" fillId="2" borderId="4" xfId="36" applyNumberFormat="1" applyFont="1" applyFill="1" applyBorder="1" applyProtection="1">
      <alignment horizontal="center" vertical="top" shrinkToFit="1"/>
    </xf>
    <xf numFmtId="4" fontId="10" fillId="2" borderId="30" xfId="46" applyNumberFormat="1" applyFont="1" applyFill="1" applyProtection="1">
      <alignment horizontal="right" vertical="top" shrinkToFit="1"/>
    </xf>
    <xf numFmtId="0" fontId="0" fillId="2" borderId="0" xfId="0" applyFill="1" applyProtection="1">
      <protection locked="0"/>
    </xf>
    <xf numFmtId="0" fontId="4" fillId="2" borderId="4" xfId="32" applyNumberFormat="1" applyFont="1" applyFill="1" applyBorder="1" applyAlignment="1" applyProtection="1">
      <alignment vertical="center" wrapText="1"/>
    </xf>
    <xf numFmtId="4" fontId="9" fillId="0" borderId="19" xfId="46" applyNumberFormat="1" applyFont="1" applyFill="1" applyBorder="1" applyProtection="1">
      <alignment horizontal="right" vertical="top" shrinkToFit="1"/>
    </xf>
    <xf numFmtId="4" fontId="9" fillId="0" borderId="23" xfId="46" applyNumberFormat="1" applyFont="1" applyFill="1" applyBorder="1" applyProtection="1">
      <alignment horizontal="right" vertical="top" shrinkToFit="1"/>
    </xf>
    <xf numFmtId="4" fontId="9" fillId="0" borderId="10" xfId="36" applyNumberFormat="1" applyFont="1" applyFill="1" applyBorder="1" applyProtection="1">
      <alignment horizontal="center" vertical="top" shrinkToFit="1"/>
    </xf>
    <xf numFmtId="4" fontId="9" fillId="0" borderId="2" xfId="46" applyNumberFormat="1" applyFont="1" applyFill="1" applyBorder="1" applyProtection="1">
      <alignment horizontal="right" vertical="top" shrinkToFit="1"/>
    </xf>
    <xf numFmtId="0" fontId="10" fillId="0" borderId="3" xfId="13" applyNumberFormat="1" applyFont="1" applyFill="1" applyBorder="1" applyAlignment="1" applyProtection="1">
      <alignment horizontal="left" vertical="center" wrapText="1"/>
    </xf>
    <xf numFmtId="0" fontId="4" fillId="0" borderId="30" xfId="43" applyNumberFormat="1" applyFont="1" applyProtection="1">
      <alignment vertical="top" wrapText="1"/>
    </xf>
    <xf numFmtId="0" fontId="7" fillId="0" borderId="30" xfId="43" applyNumberFormat="1" applyFont="1" applyProtection="1">
      <alignment vertical="top" wrapText="1"/>
    </xf>
    <xf numFmtId="4" fontId="9" fillId="2" borderId="30" xfId="36" applyNumberFormat="1" applyFont="1" applyFill="1" applyProtection="1">
      <alignment horizontal="center" vertical="top" shrinkToFit="1"/>
    </xf>
    <xf numFmtId="0" fontId="4" fillId="2" borderId="30" xfId="43" applyNumberFormat="1" applyFont="1" applyFill="1" applyAlignment="1" applyProtection="1">
      <alignment horizontal="left" wrapText="1"/>
    </xf>
    <xf numFmtId="0" fontId="4" fillId="0" borderId="14" xfId="43" applyNumberFormat="1" applyFont="1" applyBorder="1" applyProtection="1">
      <alignment vertical="top" wrapText="1"/>
    </xf>
    <xf numFmtId="4" fontId="10" fillId="0" borderId="24" xfId="36" applyNumberFormat="1" applyFont="1" applyFill="1" applyBorder="1" applyProtection="1">
      <alignment horizontal="center" vertical="top" shrinkToFit="1"/>
    </xf>
    <xf numFmtId="4" fontId="9" fillId="0" borderId="16" xfId="46" applyNumberFormat="1" applyFont="1" applyFill="1" applyBorder="1" applyProtection="1">
      <alignment horizontal="right" vertical="top" shrinkToFit="1"/>
    </xf>
    <xf numFmtId="4" fontId="10" fillId="0" borderId="2" xfId="46" applyNumberFormat="1" applyFont="1" applyFill="1" applyBorder="1" applyProtection="1">
      <alignment horizontal="right" vertical="top" shrinkToFit="1"/>
    </xf>
    <xf numFmtId="4" fontId="9" fillId="0" borderId="10" xfId="46" applyNumberFormat="1" applyFont="1" applyFill="1" applyBorder="1" applyProtection="1">
      <alignment horizontal="right" vertical="top" shrinkToFit="1"/>
    </xf>
    <xf numFmtId="0" fontId="4" fillId="0" borderId="25" xfId="32" applyNumberFormat="1" applyFont="1" applyFill="1" applyBorder="1" applyAlignment="1" applyProtection="1">
      <alignment vertical="center" wrapText="1"/>
    </xf>
    <xf numFmtId="0" fontId="7" fillId="0" borderId="7" xfId="43" applyNumberFormat="1" applyFont="1" applyBorder="1" applyProtection="1">
      <alignment vertical="top" wrapText="1"/>
    </xf>
    <xf numFmtId="4" fontId="6" fillId="0" borderId="10" xfId="36" applyNumberFormat="1" applyFont="1" applyFill="1" applyBorder="1" applyProtection="1">
      <alignment horizontal="center" vertical="top" shrinkToFit="1"/>
    </xf>
    <xf numFmtId="0" fontId="4" fillId="0" borderId="18" xfId="43" applyNumberFormat="1" applyFont="1" applyBorder="1" applyProtection="1">
      <alignment vertical="top" wrapText="1"/>
    </xf>
    <xf numFmtId="0" fontId="6" fillId="0" borderId="26" xfId="32" applyNumberFormat="1" applyFont="1" applyFill="1" applyBorder="1" applyAlignment="1" applyProtection="1">
      <alignment vertical="top" wrapText="1"/>
    </xf>
    <xf numFmtId="4" fontId="12" fillId="2" borderId="15" xfId="46" applyNumberFormat="1" applyFont="1" applyFill="1" applyBorder="1" applyProtection="1">
      <alignment horizontal="right" vertical="top" shrinkToFit="1"/>
    </xf>
    <xf numFmtId="4" fontId="10" fillId="0" borderId="11" xfId="36" applyNumberFormat="1" applyFont="1" applyFill="1" applyBorder="1" applyProtection="1">
      <alignment horizontal="center" vertical="top" shrinkToFit="1"/>
    </xf>
    <xf numFmtId="4" fontId="10" fillId="0" borderId="11" xfId="46" applyNumberFormat="1" applyFont="1" applyFill="1" applyBorder="1" applyProtection="1">
      <alignment horizontal="right" vertical="top" shrinkToFit="1"/>
    </xf>
    <xf numFmtId="4" fontId="9" fillId="2" borderId="22" xfId="36" applyNumberFormat="1" applyFont="1" applyFill="1" applyBorder="1" applyProtection="1">
      <alignment horizontal="center" vertical="top" shrinkToFit="1"/>
    </xf>
    <xf numFmtId="0" fontId="6" fillId="3" borderId="3" xfId="13" applyNumberFormat="1" applyFont="1" applyFill="1" applyBorder="1" applyAlignment="1" applyProtection="1">
      <alignment horizontal="left" vertical="center" wrapText="1"/>
    </xf>
    <xf numFmtId="4" fontId="8" fillId="3" borderId="2" xfId="13" applyNumberFormat="1" applyFont="1" applyFill="1" applyBorder="1" applyProtection="1">
      <alignment horizontal="center" vertical="center" wrapText="1"/>
    </xf>
    <xf numFmtId="4" fontId="8" fillId="3" borderId="30" xfId="13" applyNumberFormat="1" applyFont="1" applyFill="1" applyAlignment="1" applyProtection="1">
      <alignment horizontal="right" vertical="center" wrapText="1"/>
    </xf>
    <xf numFmtId="4" fontId="8" fillId="3" borderId="2" xfId="13" applyNumberFormat="1" applyFont="1" applyFill="1" applyBorder="1" applyAlignment="1" applyProtection="1">
      <alignment horizontal="right" vertical="center" wrapText="1"/>
    </xf>
    <xf numFmtId="0" fontId="6" fillId="3" borderId="4" xfId="32" applyNumberFormat="1" applyFont="1" applyFill="1" applyBorder="1" applyAlignment="1" applyProtection="1">
      <alignment vertical="center" wrapText="1"/>
    </xf>
    <xf numFmtId="4" fontId="8" fillId="3" borderId="30" xfId="36" applyNumberFormat="1" applyFont="1" applyFill="1" applyProtection="1">
      <alignment horizontal="center" vertical="top" shrinkToFit="1"/>
    </xf>
    <xf numFmtId="4" fontId="8" fillId="3" borderId="30" xfId="46" applyNumberFormat="1" applyFont="1" applyFill="1" applyProtection="1">
      <alignment horizontal="right" vertical="top" shrinkToFit="1"/>
    </xf>
    <xf numFmtId="0" fontId="6" fillId="3" borderId="30" xfId="43" applyNumberFormat="1" applyFont="1" applyFill="1" applyProtection="1">
      <alignment vertical="top" wrapText="1"/>
    </xf>
    <xf numFmtId="4" fontId="8" fillId="3" borderId="14" xfId="46" applyNumberFormat="1" applyFont="1" applyFill="1" applyBorder="1" applyProtection="1">
      <alignment horizontal="right" vertical="top" shrinkToFit="1"/>
    </xf>
    <xf numFmtId="4" fontId="8" fillId="3" borderId="15" xfId="46" applyNumberFormat="1" applyFont="1" applyFill="1" applyBorder="1" applyProtection="1">
      <alignment horizontal="right" vertical="top" shrinkToFit="1"/>
    </xf>
    <xf numFmtId="4" fontId="8" fillId="3" borderId="4" xfId="46" applyNumberFormat="1" applyFont="1" applyFill="1" applyBorder="1" applyProtection="1">
      <alignment horizontal="right" vertical="top" shrinkToFit="1"/>
    </xf>
    <xf numFmtId="4" fontId="10" fillId="3" borderId="30" xfId="46" applyNumberFormat="1" applyFont="1" applyFill="1" applyProtection="1">
      <alignment horizontal="right" vertical="top" shrinkToFit="1"/>
    </xf>
    <xf numFmtId="4" fontId="8" fillId="3" borderId="2" xfId="46" applyNumberFormat="1" applyFont="1" applyFill="1" applyBorder="1" applyProtection="1">
      <alignment horizontal="right" vertical="top" shrinkToFit="1"/>
    </xf>
    <xf numFmtId="0" fontId="6" fillId="3" borderId="14" xfId="43" applyNumberFormat="1" applyFont="1" applyFill="1" applyBorder="1" applyProtection="1">
      <alignment vertical="top" wrapText="1"/>
    </xf>
    <xf numFmtId="4" fontId="8" fillId="3" borderId="15" xfId="36" applyNumberFormat="1" applyFont="1" applyFill="1" applyBorder="1" applyProtection="1">
      <alignment horizontal="center" vertical="top" shrinkToFit="1"/>
    </xf>
    <xf numFmtId="4" fontId="8" fillId="3" borderId="16" xfId="46" applyNumberFormat="1" applyFont="1" applyFill="1" applyBorder="1" applyProtection="1">
      <alignment horizontal="right" vertical="top" shrinkToFit="1"/>
    </xf>
    <xf numFmtId="0" fontId="6" fillId="3" borderId="3" xfId="32" applyNumberFormat="1" applyFont="1" applyFill="1" applyBorder="1" applyAlignment="1" applyProtection="1">
      <alignment vertical="center" wrapText="1"/>
    </xf>
    <xf numFmtId="4" fontId="8" fillId="3" borderId="3" xfId="36" applyNumberFormat="1" applyFont="1" applyFill="1" applyBorder="1" applyProtection="1">
      <alignment horizontal="center" vertical="top" shrinkToFit="1"/>
    </xf>
    <xf numFmtId="0" fontId="6" fillId="3" borderId="8" xfId="32" applyNumberFormat="1" applyFont="1" applyFill="1" applyBorder="1" applyAlignment="1" applyProtection="1">
      <alignment vertical="center" wrapText="1"/>
    </xf>
    <xf numFmtId="0" fontId="6" fillId="3" borderId="15" xfId="43" applyNumberFormat="1" applyFont="1" applyFill="1" applyBorder="1" applyProtection="1">
      <alignment vertical="top" wrapText="1"/>
    </xf>
    <xf numFmtId="4" fontId="10" fillId="3" borderId="16" xfId="46" applyNumberFormat="1" applyFont="1" applyFill="1" applyBorder="1" applyProtection="1">
      <alignment horizontal="right" vertical="top" shrinkToFit="1"/>
    </xf>
    <xf numFmtId="4" fontId="9" fillId="3" borderId="16" xfId="46" applyNumberFormat="1" applyFont="1" applyFill="1" applyBorder="1" applyProtection="1">
      <alignment horizontal="right" vertical="top" shrinkToFit="1"/>
    </xf>
    <xf numFmtId="4" fontId="9" fillId="0" borderId="30" xfId="36" applyNumberFormat="1" applyFont="1" applyFill="1" applyAlignment="1" applyProtection="1">
      <alignment horizontal="right" vertical="top" shrinkToFit="1"/>
    </xf>
    <xf numFmtId="4" fontId="10" fillId="0" borderId="14" xfId="36" applyNumberFormat="1" applyFont="1" applyFill="1" applyBorder="1" applyAlignment="1" applyProtection="1">
      <alignment horizontal="center" shrinkToFit="1"/>
    </xf>
    <xf numFmtId="4" fontId="3" fillId="0" borderId="15" xfId="0" applyNumberFormat="1" applyFont="1" applyFill="1" applyBorder="1" applyProtection="1">
      <protection locked="0"/>
    </xf>
    <xf numFmtId="4" fontId="10" fillId="0" borderId="15" xfId="46" applyNumberFormat="1" applyFont="1" applyFill="1" applyBorder="1" applyAlignment="1" applyProtection="1">
      <alignment horizontal="right" shrinkToFit="1"/>
    </xf>
    <xf numFmtId="4" fontId="10" fillId="0" borderId="17" xfId="46" applyNumberFormat="1" applyFont="1" applyFill="1" applyBorder="1" applyAlignment="1" applyProtection="1">
      <alignment horizontal="right" shrinkToFit="1"/>
    </xf>
    <xf numFmtId="4" fontId="10" fillId="0" borderId="30" xfId="46" applyNumberFormat="1" applyFont="1" applyFill="1" applyAlignment="1" applyProtection="1">
      <alignment horizontal="right" shrinkToFit="1"/>
    </xf>
    <xf numFmtId="4" fontId="10" fillId="0" borderId="4" xfId="46" applyNumberFormat="1" applyFont="1" applyFill="1" applyBorder="1" applyAlignment="1" applyProtection="1">
      <alignment horizontal="right" shrinkToFit="1"/>
    </xf>
    <xf numFmtId="4" fontId="3" fillId="0" borderId="15" xfId="0" applyNumberFormat="1" applyFont="1" applyFill="1" applyBorder="1" applyAlignment="1" applyProtection="1">
      <protection locked="0"/>
    </xf>
    <xf numFmtId="0" fontId="7" fillId="0" borderId="15" xfId="32" applyNumberFormat="1" applyFont="1" applyFill="1" applyBorder="1" applyAlignment="1" applyProtection="1">
      <alignment vertical="center" wrapText="1"/>
    </xf>
    <xf numFmtId="4" fontId="9" fillId="0" borderId="22" xfId="36" applyNumberFormat="1" applyFont="1" applyFill="1" applyBorder="1" applyProtection="1">
      <alignment horizontal="center" vertical="top" shrinkToFit="1"/>
    </xf>
    <xf numFmtId="4" fontId="10" fillId="0" borderId="10" xfId="46" applyNumberFormat="1" applyFont="1" applyFill="1" applyBorder="1" applyProtection="1">
      <alignment horizontal="right" vertical="top" shrinkToFit="1"/>
    </xf>
    <xf numFmtId="0" fontId="4" fillId="0" borderId="15" xfId="32" applyNumberFormat="1" applyFont="1" applyFill="1" applyBorder="1" applyAlignment="1" applyProtection="1">
      <alignment vertical="center" wrapText="1"/>
    </xf>
    <xf numFmtId="0" fontId="7" fillId="2" borderId="4" xfId="32" applyNumberFormat="1" applyFont="1" applyFill="1" applyBorder="1" applyAlignment="1" applyProtection="1">
      <alignment vertical="center" wrapText="1"/>
    </xf>
    <xf numFmtId="0" fontId="4" fillId="0" borderId="0" xfId="32" applyNumberFormat="1" applyFont="1" applyFill="1" applyBorder="1" applyAlignment="1" applyProtection="1">
      <alignment vertical="center" wrapText="1"/>
    </xf>
    <xf numFmtId="0" fontId="4" fillId="2" borderId="30" xfId="43" applyNumberFormat="1" applyFont="1" applyFill="1" applyProtection="1">
      <alignment vertical="top" wrapText="1"/>
    </xf>
    <xf numFmtId="4" fontId="9" fillId="0" borderId="19" xfId="36" applyNumberFormat="1" applyFont="1" applyFill="1" applyBorder="1" applyAlignment="1" applyProtection="1">
      <alignment horizontal="right" vertical="top" shrinkToFit="1"/>
    </xf>
    <xf numFmtId="0" fontId="4" fillId="0" borderId="7" xfId="43" applyNumberFormat="1" applyFont="1" applyBorder="1" applyProtection="1">
      <alignment vertical="top" wrapText="1"/>
    </xf>
    <xf numFmtId="0" fontId="4" fillId="0" borderId="0" xfId="43" applyNumberFormat="1" applyFont="1" applyBorder="1" applyProtection="1">
      <alignment vertical="top" wrapText="1"/>
    </xf>
    <xf numFmtId="4" fontId="10" fillId="0" borderId="10" xfId="36" applyNumberFormat="1" applyFont="1" applyFill="1" applyBorder="1" applyProtection="1">
      <alignment horizontal="center" vertical="top" shrinkToFit="1"/>
    </xf>
    <xf numFmtId="0" fontId="0" fillId="2" borderId="19" xfId="0" applyFill="1" applyBorder="1" applyProtection="1">
      <protection locked="0"/>
    </xf>
    <xf numFmtId="0" fontId="0" fillId="2" borderId="22" xfId="0" applyFill="1" applyBorder="1" applyProtection="1">
      <protection locked="0"/>
    </xf>
    <xf numFmtId="0" fontId="3" fillId="2" borderId="22" xfId="0" applyFont="1" applyFill="1" applyBorder="1" applyProtection="1">
      <protection locked="0"/>
    </xf>
    <xf numFmtId="0" fontId="0" fillId="2" borderId="10" xfId="0" applyFill="1" applyBorder="1" applyProtection="1">
      <protection locked="0"/>
    </xf>
    <xf numFmtId="0" fontId="4" fillId="0" borderId="27" xfId="14" applyNumberFormat="1" applyFont="1" applyFill="1" applyBorder="1" applyAlignment="1" applyProtection="1">
      <alignment horizontal="center"/>
    </xf>
    <xf numFmtId="0" fontId="4" fillId="0" borderId="28" xfId="14" applyNumberFormat="1" applyFont="1" applyFill="1" applyBorder="1" applyAlignment="1" applyProtection="1">
      <alignment horizontal="center"/>
    </xf>
    <xf numFmtId="0" fontId="4" fillId="0" borderId="6" xfId="14" applyNumberFormat="1" applyFont="1" applyFill="1" applyBorder="1" applyAlignment="1" applyProtection="1">
      <alignment horizontal="center"/>
    </xf>
    <xf numFmtId="0" fontId="4" fillId="0" borderId="19" xfId="13" applyNumberFormat="1" applyFont="1" applyFill="1" applyBorder="1" applyAlignment="1" applyProtection="1">
      <alignment horizontal="center" vertical="center" wrapText="1"/>
    </xf>
    <xf numFmtId="0" fontId="4" fillId="0" borderId="10" xfId="13" applyNumberFormat="1" applyFont="1" applyFill="1" applyBorder="1" applyAlignment="1" applyProtection="1">
      <alignment horizontal="center" vertical="center" wrapText="1"/>
    </xf>
    <xf numFmtId="0" fontId="4" fillId="0" borderId="25" xfId="13" applyNumberFormat="1" applyFont="1" applyFill="1" applyBorder="1" applyAlignment="1" applyProtection="1">
      <alignment horizontal="center" vertical="center" wrapText="1"/>
    </xf>
    <xf numFmtId="0" fontId="4" fillId="0" borderId="26" xfId="13" applyNumberFormat="1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vertical="top"/>
      <protection locked="0"/>
    </xf>
    <xf numFmtId="0" fontId="0" fillId="2" borderId="22" xfId="0" applyFill="1" applyBorder="1" applyAlignment="1">
      <alignment vertical="top"/>
    </xf>
    <xf numFmtId="0" fontId="0" fillId="2" borderId="10" xfId="0" applyFill="1" applyBorder="1" applyAlignment="1">
      <alignment vertical="top"/>
    </xf>
    <xf numFmtId="0" fontId="2" fillId="0" borderId="0" xfId="0" applyFont="1" applyAlignment="1" applyProtection="1">
      <alignment horizontal="center" wrapText="1"/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3" fillId="0" borderId="0" xfId="0" quotePrefix="1" applyFont="1" applyFill="1" applyAlignment="1" applyProtection="1">
      <alignment horizontal="right"/>
      <protection locked="0"/>
    </xf>
    <xf numFmtId="0" fontId="2" fillId="0" borderId="27" xfId="0" applyFont="1" applyBorder="1" applyAlignment="1" applyProtection="1">
      <alignment horizontal="center"/>
      <protection locked="0"/>
    </xf>
    <xf numFmtId="0" fontId="2" fillId="0" borderId="28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horizontal="right"/>
      <protection locked="0"/>
    </xf>
    <xf numFmtId="0" fontId="0" fillId="0" borderId="0" xfId="0" applyBorder="1" applyAlignment="1">
      <alignment horizontal="right"/>
    </xf>
    <xf numFmtId="0" fontId="0" fillId="0" borderId="0" xfId="0" applyAlignment="1">
      <alignment horizontal="right"/>
    </xf>
    <xf numFmtId="0" fontId="4" fillId="0" borderId="15" xfId="13" applyNumberFormat="1" applyFont="1" applyFill="1" applyBorder="1" applyAlignment="1" applyProtection="1">
      <alignment horizontal="center" vertical="center" wrapText="1"/>
    </xf>
    <xf numFmtId="0" fontId="4" fillId="0" borderId="29" xfId="13" applyNumberFormat="1" applyFont="1" applyFill="1" applyBorder="1" applyAlignment="1" applyProtection="1">
      <alignment horizontal="center" vertical="center" wrapText="1"/>
    </xf>
    <xf numFmtId="0" fontId="4" fillId="0" borderId="8" xfId="13" applyNumberFormat="1" applyFont="1" applyFill="1" applyBorder="1" applyAlignment="1" applyProtection="1">
      <alignment horizontal="center" vertical="center" wrapText="1"/>
    </xf>
  </cellXfs>
  <cellStyles count="54">
    <cellStyle name="br" xfId="1"/>
    <cellStyle name="br 2" xfId="2"/>
    <cellStyle name="col" xfId="3"/>
    <cellStyle name="col 2" xfId="4"/>
    <cellStyle name="style0" xfId="5"/>
    <cellStyle name="style0 2" xfId="6"/>
    <cellStyle name="td" xfId="7"/>
    <cellStyle name="td 2" xfId="8"/>
    <cellStyle name="tr" xfId="9"/>
    <cellStyle name="tr 2" xfId="10"/>
    <cellStyle name="xl21" xfId="11"/>
    <cellStyle name="xl21 2" xfId="12"/>
    <cellStyle name="xl22" xfId="13"/>
    <cellStyle name="xl23" xfId="14"/>
    <cellStyle name="xl23 2" xfId="15"/>
    <cellStyle name="xl24" xfId="16"/>
    <cellStyle name="xl24 2" xfId="17"/>
    <cellStyle name="xl25" xfId="18"/>
    <cellStyle name="xl25 2" xfId="19"/>
    <cellStyle name="xl26" xfId="20"/>
    <cellStyle name="xl26 2" xfId="21"/>
    <cellStyle name="xl27" xfId="22"/>
    <cellStyle name="xl27 2" xfId="23"/>
    <cellStyle name="xl28" xfId="24"/>
    <cellStyle name="xl28 2" xfId="25"/>
    <cellStyle name="xl29" xfId="26"/>
    <cellStyle name="xl29 2" xfId="27"/>
    <cellStyle name="xl30" xfId="28"/>
    <cellStyle name="xl30 2" xfId="29"/>
    <cellStyle name="xl31" xfId="30"/>
    <cellStyle name="xl31 2" xfId="31"/>
    <cellStyle name="xl32" xfId="32"/>
    <cellStyle name="xl32 2" xfId="33"/>
    <cellStyle name="xl33" xfId="34"/>
    <cellStyle name="xl33 2" xfId="35"/>
    <cellStyle name="xl34" xfId="36"/>
    <cellStyle name="xl34 2" xfId="37"/>
    <cellStyle name="xl35" xfId="38"/>
    <cellStyle name="xl35 2" xfId="39"/>
    <cellStyle name="xl36" xfId="40"/>
    <cellStyle name="xl36 2" xfId="41"/>
    <cellStyle name="xl37" xfId="42"/>
    <cellStyle name="xl37 2" xfId="43"/>
    <cellStyle name="xl38" xfId="44"/>
    <cellStyle name="xl38 2" xfId="45"/>
    <cellStyle name="xl39" xfId="46"/>
    <cellStyle name="xl39 2" xfId="47"/>
    <cellStyle name="xl61" xfId="48"/>
    <cellStyle name="xl64" xfId="49"/>
    <cellStyle name="Обычный" xfId="0" builtinId="0"/>
    <cellStyle name="Обычный 2" xfId="50"/>
    <cellStyle name="Обычный 3" xfId="51"/>
    <cellStyle name="Обычный 4" xfId="52"/>
    <cellStyle name="Обычный 5" xfId="53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09"/>
  <sheetViews>
    <sheetView showGridLines="0" tabSelected="1" view="pageBreakPreview" topLeftCell="C1" zoomScaleNormal="100" zoomScaleSheetLayoutView="100" workbookViewId="0">
      <pane ySplit="11" topLeftCell="A12" activePane="bottomLeft" state="frozen"/>
      <selection pane="bottomLeft" activeCell="I5" sqref="I5:K5"/>
    </sheetView>
  </sheetViews>
  <sheetFormatPr defaultColWidth="9.109375" defaultRowHeight="14.4" outlineLevelRow="7"/>
  <cols>
    <col min="1" max="1" width="5.5546875" style="86" customWidth="1"/>
    <col min="2" max="2" width="121.44140625" style="2" customWidth="1"/>
    <col min="3" max="3" width="15.33203125" style="1" customWidth="1"/>
    <col min="4" max="4" width="13.6640625" style="1" customWidth="1"/>
    <col min="5" max="5" width="15" style="1" customWidth="1"/>
    <col min="6" max="6" width="14.6640625" style="1" customWidth="1"/>
    <col min="7" max="7" width="8" style="1" customWidth="1"/>
    <col min="8" max="8" width="13.44140625" style="1" customWidth="1"/>
    <col min="9" max="9" width="7.88671875" style="1" customWidth="1"/>
    <col min="10" max="10" width="12.88671875" style="1" customWidth="1"/>
    <col min="11" max="11" width="8.33203125" style="1" customWidth="1"/>
    <col min="12" max="16384" width="9.109375" style="1"/>
  </cols>
  <sheetData>
    <row r="1" spans="1:11" ht="0.6" customHeight="1"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16.2" customHeight="1">
      <c r="B2" s="3"/>
      <c r="C2" s="3"/>
      <c r="D2" s="3"/>
      <c r="E2" s="3"/>
      <c r="F2" s="3"/>
      <c r="G2" s="3"/>
      <c r="H2" s="4"/>
      <c r="I2" s="167" t="s">
        <v>7</v>
      </c>
      <c r="J2" s="167"/>
      <c r="K2" s="167"/>
    </row>
    <row r="3" spans="1:11" ht="18.75" customHeight="1">
      <c r="B3" s="3"/>
      <c r="C3" s="3"/>
      <c r="D3" s="3"/>
      <c r="E3" s="3"/>
      <c r="F3" s="3"/>
      <c r="G3" s="3"/>
      <c r="H3" s="172" t="s">
        <v>189</v>
      </c>
      <c r="I3" s="173"/>
      <c r="J3" s="173"/>
      <c r="K3" s="173"/>
    </row>
    <row r="4" spans="1:11" ht="18.75" customHeight="1">
      <c r="B4" s="3"/>
      <c r="C4" s="3"/>
      <c r="D4" s="3"/>
      <c r="E4" s="3"/>
      <c r="F4" s="3"/>
      <c r="G4" s="3"/>
      <c r="H4" s="172" t="s">
        <v>141</v>
      </c>
      <c r="I4" s="174"/>
      <c r="J4" s="174"/>
      <c r="K4" s="174"/>
    </row>
    <row r="5" spans="1:11" ht="14.4" customHeight="1">
      <c r="B5" s="3"/>
      <c r="C5" s="3"/>
      <c r="D5" s="3"/>
      <c r="E5" s="3"/>
      <c r="F5" s="3"/>
      <c r="G5" s="3"/>
      <c r="H5" s="4"/>
      <c r="I5" s="168" t="s">
        <v>212</v>
      </c>
      <c r="J5" s="167"/>
      <c r="K5" s="167"/>
    </row>
    <row r="6" spans="1:11" ht="12.6" hidden="1" customHeight="1">
      <c r="B6" s="3"/>
      <c r="C6" s="3"/>
      <c r="D6" s="3"/>
      <c r="E6" s="3"/>
      <c r="F6" s="3"/>
      <c r="G6" s="3"/>
      <c r="H6" s="4"/>
      <c r="I6" s="4"/>
      <c r="J6" s="5"/>
      <c r="K6" s="3"/>
    </row>
    <row r="7" spans="1:11" ht="17.399999999999999" customHeight="1">
      <c r="B7" s="166" t="s">
        <v>188</v>
      </c>
      <c r="C7" s="166"/>
      <c r="D7" s="166"/>
      <c r="E7" s="166"/>
      <c r="F7" s="166"/>
      <c r="G7" s="166"/>
      <c r="H7" s="166"/>
      <c r="I7" s="166"/>
      <c r="J7" s="166"/>
      <c r="K7" s="166"/>
    </row>
    <row r="8" spans="1:11" ht="10.95" customHeight="1">
      <c r="B8" s="8"/>
      <c r="C8" s="8"/>
      <c r="D8" s="8"/>
      <c r="E8" s="8"/>
      <c r="F8" s="8"/>
      <c r="G8" s="8"/>
      <c r="H8" s="8"/>
      <c r="I8" s="8"/>
      <c r="J8" s="9"/>
      <c r="K8" s="9" t="s">
        <v>8</v>
      </c>
    </row>
    <row r="9" spans="1:11" ht="15.75" customHeight="1">
      <c r="A9" s="152"/>
      <c r="B9" s="31"/>
      <c r="C9" s="169" t="s">
        <v>4</v>
      </c>
      <c r="D9" s="170"/>
      <c r="E9" s="171"/>
      <c r="F9" s="169" t="s">
        <v>6</v>
      </c>
      <c r="G9" s="170"/>
      <c r="H9" s="170"/>
      <c r="I9" s="170"/>
      <c r="J9" s="170"/>
      <c r="K9" s="171"/>
    </row>
    <row r="10" spans="1:11" ht="16.5" customHeight="1">
      <c r="A10" s="153"/>
      <c r="B10" s="161" t="s">
        <v>0</v>
      </c>
      <c r="C10" s="159" t="s">
        <v>3</v>
      </c>
      <c r="D10" s="156" t="s">
        <v>5</v>
      </c>
      <c r="E10" s="157"/>
      <c r="F10" s="175" t="s">
        <v>103</v>
      </c>
      <c r="G10" s="176" t="s">
        <v>53</v>
      </c>
      <c r="H10" s="156" t="s">
        <v>5</v>
      </c>
      <c r="I10" s="157"/>
      <c r="J10" s="157"/>
      <c r="K10" s="158"/>
    </row>
    <row r="11" spans="1:11" ht="48" customHeight="1">
      <c r="A11" s="154" t="s">
        <v>100</v>
      </c>
      <c r="B11" s="162"/>
      <c r="C11" s="160"/>
      <c r="D11" s="6" t="s">
        <v>83</v>
      </c>
      <c r="E11" s="21" t="s">
        <v>84</v>
      </c>
      <c r="F11" s="175"/>
      <c r="G11" s="177"/>
      <c r="H11" s="6" t="s">
        <v>85</v>
      </c>
      <c r="I11" s="6" t="s">
        <v>53</v>
      </c>
      <c r="J11" s="6" t="s">
        <v>84</v>
      </c>
      <c r="K11" s="6" t="s">
        <v>53</v>
      </c>
    </row>
    <row r="12" spans="1:11" ht="16.2" customHeight="1">
      <c r="A12" s="153"/>
      <c r="B12" s="13">
        <v>1</v>
      </c>
      <c r="C12" s="6">
        <v>2</v>
      </c>
      <c r="D12" s="7">
        <v>3</v>
      </c>
      <c r="E12" s="7">
        <v>4</v>
      </c>
      <c r="F12" s="6">
        <v>5</v>
      </c>
      <c r="G12" s="7">
        <v>6</v>
      </c>
      <c r="H12" s="7">
        <v>7</v>
      </c>
      <c r="I12" s="7">
        <v>8</v>
      </c>
      <c r="J12" s="7">
        <v>9</v>
      </c>
      <c r="K12" s="6">
        <v>10</v>
      </c>
    </row>
    <row r="13" spans="1:11" s="86" customFormat="1" ht="30" customHeight="1">
      <c r="A13" s="152">
        <v>1</v>
      </c>
      <c r="B13" s="111" t="s">
        <v>76</v>
      </c>
      <c r="C13" s="112">
        <f t="shared" ref="C13:C22" si="0">D13+E13</f>
        <v>120000</v>
      </c>
      <c r="D13" s="113">
        <f>D14</f>
        <v>120000</v>
      </c>
      <c r="E13" s="113">
        <f>E14</f>
        <v>0</v>
      </c>
      <c r="F13" s="114">
        <f t="shared" ref="F13:F19" si="1">H13+J13</f>
        <v>120000</v>
      </c>
      <c r="G13" s="113">
        <f>F13/C13*100</f>
        <v>100</v>
      </c>
      <c r="H13" s="113">
        <f>H14</f>
        <v>120000</v>
      </c>
      <c r="I13" s="113">
        <f>H13/D13*100</f>
        <v>100</v>
      </c>
      <c r="J13" s="113">
        <f>J14</f>
        <v>0</v>
      </c>
      <c r="K13" s="114">
        <v>0</v>
      </c>
    </row>
    <row r="14" spans="1:11" ht="27.75" customHeight="1">
      <c r="A14" s="153"/>
      <c r="B14" s="29" t="s">
        <v>77</v>
      </c>
      <c r="C14" s="36">
        <f t="shared" si="0"/>
        <v>120000</v>
      </c>
      <c r="D14" s="37">
        <f>D15+D16</f>
        <v>120000</v>
      </c>
      <c r="E14" s="37">
        <f>E15</f>
        <v>0</v>
      </c>
      <c r="F14" s="38">
        <f t="shared" si="1"/>
        <v>120000</v>
      </c>
      <c r="G14" s="37">
        <f t="shared" ref="G14:G22" si="2">F14/C14*100</f>
        <v>100</v>
      </c>
      <c r="H14" s="37">
        <f>H15+H16</f>
        <v>120000</v>
      </c>
      <c r="I14" s="37">
        <f>H14/D14*100</f>
        <v>100</v>
      </c>
      <c r="J14" s="37">
        <f>J15</f>
        <v>0</v>
      </c>
      <c r="K14" s="38">
        <v>0</v>
      </c>
    </row>
    <row r="15" spans="1:11" ht="27.75" customHeight="1">
      <c r="A15" s="155"/>
      <c r="B15" s="30" t="s">
        <v>78</v>
      </c>
      <c r="C15" s="39">
        <f t="shared" si="0"/>
        <v>114000</v>
      </c>
      <c r="D15" s="40">
        <v>114000</v>
      </c>
      <c r="E15" s="40">
        <v>0</v>
      </c>
      <c r="F15" s="41">
        <f t="shared" si="1"/>
        <v>114000</v>
      </c>
      <c r="G15" s="40">
        <f t="shared" si="2"/>
        <v>100</v>
      </c>
      <c r="H15" s="40">
        <v>114000</v>
      </c>
      <c r="I15" s="40">
        <f>H15/D15*100</f>
        <v>100</v>
      </c>
      <c r="J15" s="40">
        <v>0</v>
      </c>
      <c r="K15" s="41">
        <v>0</v>
      </c>
    </row>
    <row r="16" spans="1:11" ht="27.75" customHeight="1">
      <c r="A16" s="153"/>
      <c r="B16" s="30" t="s">
        <v>190</v>
      </c>
      <c r="C16" s="39">
        <f t="shared" si="0"/>
        <v>6000</v>
      </c>
      <c r="D16" s="40">
        <v>6000</v>
      </c>
      <c r="E16" s="40">
        <v>0</v>
      </c>
      <c r="F16" s="41">
        <f>H16+J16</f>
        <v>6000</v>
      </c>
      <c r="G16" s="40">
        <f t="shared" si="2"/>
        <v>100</v>
      </c>
      <c r="H16" s="40">
        <v>6000</v>
      </c>
      <c r="I16" s="40">
        <f>H16/D16*100</f>
        <v>100</v>
      </c>
      <c r="J16" s="40">
        <v>0</v>
      </c>
      <c r="K16" s="41">
        <v>0</v>
      </c>
    </row>
    <row r="17" spans="1:11" ht="27.75" customHeight="1">
      <c r="A17" s="153">
        <v>2</v>
      </c>
      <c r="B17" s="111" t="s">
        <v>104</v>
      </c>
      <c r="C17" s="112">
        <f t="shared" si="0"/>
        <v>623592.26</v>
      </c>
      <c r="D17" s="113">
        <f>D18+D20</f>
        <v>565342.26</v>
      </c>
      <c r="E17" s="113">
        <f>E18+E20</f>
        <v>58250</v>
      </c>
      <c r="F17" s="113">
        <f>F18+F20</f>
        <v>411842.26</v>
      </c>
      <c r="G17" s="113">
        <f t="shared" si="2"/>
        <v>66.043516960906473</v>
      </c>
      <c r="H17" s="113">
        <f>H18+H20</f>
        <v>353592.26</v>
      </c>
      <c r="I17" s="113">
        <f t="shared" ref="I17:I22" si="3">H17/D17*100</f>
        <v>62.544813119047568</v>
      </c>
      <c r="J17" s="113">
        <f>J18+J20</f>
        <v>58250</v>
      </c>
      <c r="K17" s="114">
        <v>100</v>
      </c>
    </row>
    <row r="18" spans="1:11" ht="27.75" customHeight="1">
      <c r="A18" s="153"/>
      <c r="B18" s="29" t="s">
        <v>137</v>
      </c>
      <c r="C18" s="39">
        <f t="shared" si="0"/>
        <v>508250</v>
      </c>
      <c r="D18" s="40">
        <f>D19</f>
        <v>450000</v>
      </c>
      <c r="E18" s="40">
        <f>E19</f>
        <v>58250</v>
      </c>
      <c r="F18" s="41">
        <f t="shared" si="1"/>
        <v>296500</v>
      </c>
      <c r="G18" s="40">
        <f t="shared" si="2"/>
        <v>58.337432365961625</v>
      </c>
      <c r="H18" s="40">
        <f>H19</f>
        <v>238250</v>
      </c>
      <c r="I18" s="40">
        <f t="shared" si="3"/>
        <v>52.94444444444445</v>
      </c>
      <c r="J18" s="40">
        <f>J19</f>
        <v>58250</v>
      </c>
      <c r="K18" s="41">
        <v>100</v>
      </c>
    </row>
    <row r="19" spans="1:11" ht="42.75" customHeight="1">
      <c r="A19" s="153"/>
      <c r="B19" s="30" t="s">
        <v>105</v>
      </c>
      <c r="C19" s="39">
        <f t="shared" si="0"/>
        <v>508250</v>
      </c>
      <c r="D19" s="40">
        <v>450000</v>
      </c>
      <c r="E19" s="40">
        <v>58250</v>
      </c>
      <c r="F19" s="41">
        <f t="shared" si="1"/>
        <v>296500</v>
      </c>
      <c r="G19" s="40">
        <f t="shared" si="2"/>
        <v>58.337432365961625</v>
      </c>
      <c r="H19" s="40">
        <v>238250</v>
      </c>
      <c r="I19" s="40">
        <f t="shared" si="3"/>
        <v>52.94444444444445</v>
      </c>
      <c r="J19" s="40">
        <v>58250</v>
      </c>
      <c r="K19" s="41">
        <f>J19/E19*100</f>
        <v>100</v>
      </c>
    </row>
    <row r="20" spans="1:11" ht="18.75" customHeight="1">
      <c r="A20" s="153"/>
      <c r="B20" s="92" t="s">
        <v>142</v>
      </c>
      <c r="C20" s="39">
        <f t="shared" si="0"/>
        <v>115342.26000000001</v>
      </c>
      <c r="D20" s="40">
        <f>D21+D22</f>
        <v>115342.26000000001</v>
      </c>
      <c r="E20" s="40">
        <f>E21</f>
        <v>0</v>
      </c>
      <c r="F20" s="41">
        <f>F21+F22</f>
        <v>115342.26000000001</v>
      </c>
      <c r="G20" s="40">
        <f t="shared" si="2"/>
        <v>100</v>
      </c>
      <c r="H20" s="40">
        <f>H21+H22</f>
        <v>115342.26000000001</v>
      </c>
      <c r="I20" s="40">
        <f t="shared" si="3"/>
        <v>100</v>
      </c>
      <c r="J20" s="40">
        <f>J21</f>
        <v>0</v>
      </c>
      <c r="K20" s="41">
        <v>0</v>
      </c>
    </row>
    <row r="21" spans="1:11" ht="19.5" customHeight="1">
      <c r="A21" s="153"/>
      <c r="B21" s="30" t="s">
        <v>143</v>
      </c>
      <c r="C21" s="39">
        <f t="shared" si="0"/>
        <v>75165.3</v>
      </c>
      <c r="D21" s="40">
        <v>75165.3</v>
      </c>
      <c r="E21" s="40">
        <v>0</v>
      </c>
      <c r="F21" s="41">
        <f>H21+J21</f>
        <v>75165.3</v>
      </c>
      <c r="G21" s="40">
        <f t="shared" si="2"/>
        <v>100</v>
      </c>
      <c r="H21" s="40">
        <v>75165.3</v>
      </c>
      <c r="I21" s="40">
        <f t="shared" si="3"/>
        <v>100</v>
      </c>
      <c r="J21" s="40">
        <v>0</v>
      </c>
      <c r="K21" s="41">
        <v>0</v>
      </c>
    </row>
    <row r="22" spans="1:11" ht="19.5" customHeight="1">
      <c r="A22" s="153"/>
      <c r="B22" s="30" t="s">
        <v>191</v>
      </c>
      <c r="C22" s="39">
        <f t="shared" si="0"/>
        <v>40176.959999999999</v>
      </c>
      <c r="D22" s="40">
        <v>40176.959999999999</v>
      </c>
      <c r="E22" s="40">
        <v>0</v>
      </c>
      <c r="F22" s="41">
        <f>H22+J22</f>
        <v>40176.959999999999</v>
      </c>
      <c r="G22" s="40">
        <f t="shared" si="2"/>
        <v>100</v>
      </c>
      <c r="H22" s="40">
        <v>40176.959999999999</v>
      </c>
      <c r="I22" s="40">
        <f t="shared" si="3"/>
        <v>100</v>
      </c>
      <c r="J22" s="40">
        <v>0</v>
      </c>
      <c r="K22" s="41">
        <v>0</v>
      </c>
    </row>
    <row r="23" spans="1:11" s="86" customFormat="1" ht="29.25" customHeight="1">
      <c r="A23" s="152">
        <v>3</v>
      </c>
      <c r="B23" s="115" t="s">
        <v>106</v>
      </c>
      <c r="C23" s="116">
        <f t="shared" ref="C23:C85" si="4">D23+E23</f>
        <v>612550861.92000008</v>
      </c>
      <c r="D23" s="117">
        <f>D24+D29+D47+D49+D53+D56+D58+D63+D43+D61+D40</f>
        <v>200832915.44000003</v>
      </c>
      <c r="E23" s="117">
        <f>E24+E29+E47+E49+E53+E56+E58+E63+E43</f>
        <v>411717946.48000002</v>
      </c>
      <c r="F23" s="117">
        <f>F24+F29+F47+F49+F53+F56+F58+F63+F43+F61+F40</f>
        <v>508344790.25999999</v>
      </c>
      <c r="G23" s="117">
        <f>F23/C23*100</f>
        <v>82.988176470216189</v>
      </c>
      <c r="H23" s="117">
        <f>H24+H29+H47+H49+H53+H56+H63+H58+H43+H61+H40</f>
        <v>194933455.24000001</v>
      </c>
      <c r="I23" s="117">
        <f>H23/D23*100</f>
        <v>97.062503331650078</v>
      </c>
      <c r="J23" s="117">
        <f>J24+J29+J47+J49+J53+J56+J63+J58</f>
        <v>313411335.01999998</v>
      </c>
      <c r="K23" s="117">
        <f>J23/E23*100</f>
        <v>76.1228257596064</v>
      </c>
    </row>
    <row r="24" spans="1:11" ht="26.25" customHeight="1" outlineLevel="1">
      <c r="A24" s="153"/>
      <c r="B24" s="14" t="s">
        <v>9</v>
      </c>
      <c r="C24" s="42">
        <f t="shared" si="4"/>
        <v>139435894.44999999</v>
      </c>
      <c r="D24" s="43">
        <f>D25+D26+D28+D27</f>
        <v>58740734.450000003</v>
      </c>
      <c r="E24" s="43">
        <f>E25+E26+E28+E27</f>
        <v>80695160</v>
      </c>
      <c r="F24" s="43">
        <f>F25+F26+F28+F27</f>
        <v>138242037.16</v>
      </c>
      <c r="G24" s="43">
        <f t="shared" ref="G24:G93" si="5">F24/C24*100</f>
        <v>99.143794863790902</v>
      </c>
      <c r="H24" s="43">
        <f>H25+H26+H28+H27</f>
        <v>57546877.159999996</v>
      </c>
      <c r="I24" s="43">
        <f t="shared" ref="I24:I93" si="6">H24/D24*100</f>
        <v>97.967581949428606</v>
      </c>
      <c r="J24" s="43">
        <f>J25+J26+J28</f>
        <v>80695160</v>
      </c>
      <c r="K24" s="43">
        <f>J24/E24*100</f>
        <v>100</v>
      </c>
    </row>
    <row r="25" spans="1:11" ht="27.75" customHeight="1" outlineLevel="2">
      <c r="A25" s="153"/>
      <c r="B25" s="15" t="s">
        <v>14</v>
      </c>
      <c r="C25" s="44">
        <f t="shared" si="4"/>
        <v>7405537.7800000003</v>
      </c>
      <c r="D25" s="45">
        <v>7405537.7800000003</v>
      </c>
      <c r="E25" s="45">
        <v>0</v>
      </c>
      <c r="F25" s="45">
        <f>H25+J25</f>
        <v>6665717.2999999998</v>
      </c>
      <c r="G25" s="45">
        <f t="shared" si="5"/>
        <v>90.00990202226744</v>
      </c>
      <c r="H25" s="45">
        <v>6665717.2999999998</v>
      </c>
      <c r="I25" s="45">
        <f t="shared" si="6"/>
        <v>90.00990202226744</v>
      </c>
      <c r="J25" s="45">
        <v>0</v>
      </c>
      <c r="K25" s="45">
        <v>0</v>
      </c>
    </row>
    <row r="26" spans="1:11" ht="27.75" customHeight="1" outlineLevel="3">
      <c r="A26" s="153"/>
      <c r="B26" s="15" t="s">
        <v>10</v>
      </c>
      <c r="C26" s="44">
        <f t="shared" si="4"/>
        <v>51235196.670000002</v>
      </c>
      <c r="D26" s="45">
        <v>51235196.670000002</v>
      </c>
      <c r="E26" s="45">
        <v>0</v>
      </c>
      <c r="F26" s="45">
        <f t="shared" ref="F26:F100" si="7">H26+J26</f>
        <v>50781159.859999999</v>
      </c>
      <c r="G26" s="45">
        <f t="shared" si="5"/>
        <v>99.113818547580863</v>
      </c>
      <c r="H26" s="45">
        <v>50781159.859999999</v>
      </c>
      <c r="I26" s="45">
        <f t="shared" si="6"/>
        <v>99.113818547580863</v>
      </c>
      <c r="J26" s="45">
        <v>0</v>
      </c>
      <c r="K26" s="45">
        <v>0</v>
      </c>
    </row>
    <row r="27" spans="1:11" ht="26.25" customHeight="1" outlineLevel="3">
      <c r="A27" s="153"/>
      <c r="B27" s="15" t="s">
        <v>192</v>
      </c>
      <c r="C27" s="44">
        <f t="shared" si="4"/>
        <v>100000</v>
      </c>
      <c r="D27" s="45">
        <v>100000</v>
      </c>
      <c r="E27" s="45">
        <v>0</v>
      </c>
      <c r="F27" s="45">
        <f t="shared" si="7"/>
        <v>100000</v>
      </c>
      <c r="G27" s="45">
        <f t="shared" si="5"/>
        <v>100</v>
      </c>
      <c r="H27" s="45">
        <v>100000</v>
      </c>
      <c r="I27" s="45">
        <f t="shared" si="6"/>
        <v>100</v>
      </c>
      <c r="J27" s="45">
        <v>0</v>
      </c>
      <c r="K27" s="45">
        <v>0</v>
      </c>
    </row>
    <row r="28" spans="1:11" ht="41.4" customHeight="1" outlineLevel="4">
      <c r="A28" s="153"/>
      <c r="B28" s="15" t="s">
        <v>11</v>
      </c>
      <c r="C28" s="44">
        <f t="shared" si="4"/>
        <v>80695160</v>
      </c>
      <c r="D28" s="45">
        <v>0</v>
      </c>
      <c r="E28" s="45">
        <v>80695160</v>
      </c>
      <c r="F28" s="45">
        <f t="shared" si="7"/>
        <v>80695160</v>
      </c>
      <c r="G28" s="45">
        <f t="shared" si="5"/>
        <v>100</v>
      </c>
      <c r="H28" s="45">
        <v>0</v>
      </c>
      <c r="I28" s="45">
        <v>0</v>
      </c>
      <c r="J28" s="45">
        <v>80695160</v>
      </c>
      <c r="K28" s="45">
        <f>J28/E28*100</f>
        <v>100</v>
      </c>
    </row>
    <row r="29" spans="1:11" ht="30" customHeight="1" outlineLevel="5">
      <c r="A29" s="153"/>
      <c r="B29" s="14" t="s">
        <v>12</v>
      </c>
      <c r="C29" s="42">
        <f t="shared" si="4"/>
        <v>271737975.81</v>
      </c>
      <c r="D29" s="43">
        <f>D30+D31+D36+D37+D38+D39+D32+D33+D34+D35</f>
        <v>71166292.810000002</v>
      </c>
      <c r="E29" s="43">
        <f>E30+E31+E36+E37+E38+E39+E32+E35</f>
        <v>200571683</v>
      </c>
      <c r="F29" s="43">
        <f t="shared" si="7"/>
        <v>267690278.69999999</v>
      </c>
      <c r="G29" s="43">
        <f t="shared" si="5"/>
        <v>98.510441134355773</v>
      </c>
      <c r="H29" s="43">
        <f>H30+H31+H36+H37+H38+H39+H32+H33+H34+H35</f>
        <v>68875004.810000002</v>
      </c>
      <c r="I29" s="43">
        <f t="shared" si="6"/>
        <v>96.780374655572842</v>
      </c>
      <c r="J29" s="43">
        <f>J30+J31+J36+J37+J38+J39+J32+J35</f>
        <v>198815273.88999999</v>
      </c>
      <c r="K29" s="43">
        <f>J29/E29*100</f>
        <v>99.124298563122679</v>
      </c>
    </row>
    <row r="30" spans="1:11" outlineLevel="6">
      <c r="A30" s="153"/>
      <c r="B30" s="15" t="s">
        <v>13</v>
      </c>
      <c r="C30" s="44">
        <f t="shared" si="4"/>
        <v>331050</v>
      </c>
      <c r="D30" s="45">
        <v>331050</v>
      </c>
      <c r="E30" s="45">
        <v>0</v>
      </c>
      <c r="F30" s="45">
        <f t="shared" si="7"/>
        <v>331050</v>
      </c>
      <c r="G30" s="45">
        <f t="shared" si="5"/>
        <v>100</v>
      </c>
      <c r="H30" s="45">
        <v>331050</v>
      </c>
      <c r="I30" s="45">
        <f t="shared" si="6"/>
        <v>100</v>
      </c>
      <c r="J30" s="45">
        <v>0</v>
      </c>
      <c r="K30" s="45">
        <v>0</v>
      </c>
    </row>
    <row r="31" spans="1:11" outlineLevel="7">
      <c r="A31" s="153"/>
      <c r="B31" s="15" t="s">
        <v>15</v>
      </c>
      <c r="C31" s="44">
        <f t="shared" si="4"/>
        <v>70287349.310000002</v>
      </c>
      <c r="D31" s="45">
        <v>70287349.310000002</v>
      </c>
      <c r="E31" s="45">
        <v>0</v>
      </c>
      <c r="F31" s="45">
        <f t="shared" si="7"/>
        <v>68011735.810000002</v>
      </c>
      <c r="G31" s="45">
        <f t="shared" si="5"/>
        <v>96.76241383074003</v>
      </c>
      <c r="H31" s="45">
        <v>68011735.810000002</v>
      </c>
      <c r="I31" s="45">
        <f t="shared" si="6"/>
        <v>96.76241383074003</v>
      </c>
      <c r="J31" s="45">
        <v>0</v>
      </c>
      <c r="K31" s="45">
        <v>0</v>
      </c>
    </row>
    <row r="32" spans="1:11" ht="52.5" customHeight="1" outlineLevel="7">
      <c r="A32" s="153"/>
      <c r="B32" s="15" t="s">
        <v>55</v>
      </c>
      <c r="C32" s="44">
        <f t="shared" si="4"/>
        <v>358244.5</v>
      </c>
      <c r="D32" s="45">
        <v>358244.5</v>
      </c>
      <c r="E32" s="45">
        <v>0</v>
      </c>
      <c r="F32" s="45">
        <f t="shared" si="7"/>
        <v>342570</v>
      </c>
      <c r="G32" s="45">
        <f t="shared" si="5"/>
        <v>95.624636247032399</v>
      </c>
      <c r="H32" s="45">
        <v>342570</v>
      </c>
      <c r="I32" s="45">
        <f t="shared" si="6"/>
        <v>95.624636247032399</v>
      </c>
      <c r="J32" s="45">
        <v>0</v>
      </c>
      <c r="K32" s="45">
        <v>0</v>
      </c>
    </row>
    <row r="33" spans="1:12" ht="31.5" customHeight="1" outlineLevel="7">
      <c r="A33" s="153"/>
      <c r="B33" s="15" t="s">
        <v>193</v>
      </c>
      <c r="C33" s="44">
        <f t="shared" si="4"/>
        <v>95849</v>
      </c>
      <c r="D33" s="45">
        <v>95849</v>
      </c>
      <c r="E33" s="45">
        <v>0</v>
      </c>
      <c r="F33" s="45">
        <f t="shared" si="7"/>
        <v>95849</v>
      </c>
      <c r="G33" s="45">
        <f t="shared" si="5"/>
        <v>100</v>
      </c>
      <c r="H33" s="45">
        <v>95849</v>
      </c>
      <c r="I33" s="45">
        <f t="shared" si="6"/>
        <v>100</v>
      </c>
      <c r="J33" s="45">
        <v>0</v>
      </c>
      <c r="K33" s="45">
        <v>0</v>
      </c>
    </row>
    <row r="34" spans="1:12" ht="23.4" customHeight="1" outlineLevel="7">
      <c r="A34" s="153"/>
      <c r="B34" s="15" t="s">
        <v>194</v>
      </c>
      <c r="C34" s="44">
        <f t="shared" si="4"/>
        <v>93800</v>
      </c>
      <c r="D34" s="45">
        <v>93800</v>
      </c>
      <c r="E34" s="45">
        <v>0</v>
      </c>
      <c r="F34" s="45">
        <f t="shared" si="7"/>
        <v>93800</v>
      </c>
      <c r="G34" s="45">
        <f t="shared" si="5"/>
        <v>100</v>
      </c>
      <c r="H34" s="45">
        <v>93800</v>
      </c>
      <c r="I34" s="45">
        <f t="shared" si="6"/>
        <v>100</v>
      </c>
      <c r="J34" s="45">
        <v>0</v>
      </c>
      <c r="K34" s="45">
        <v>0</v>
      </c>
    </row>
    <row r="35" spans="1:12" ht="46.5" customHeight="1" outlineLevel="7">
      <c r="A35" s="153"/>
      <c r="B35" s="15" t="s">
        <v>195</v>
      </c>
      <c r="C35" s="44">
        <f t="shared" si="4"/>
        <v>140616</v>
      </c>
      <c r="D35" s="45">
        <v>0</v>
      </c>
      <c r="E35" s="45">
        <v>140616</v>
      </c>
      <c r="F35" s="45">
        <f t="shared" si="7"/>
        <v>140616</v>
      </c>
      <c r="G35" s="45">
        <f t="shared" si="5"/>
        <v>100</v>
      </c>
      <c r="H35" s="45">
        <v>0</v>
      </c>
      <c r="I35" s="45">
        <v>0</v>
      </c>
      <c r="J35" s="45">
        <v>140616</v>
      </c>
      <c r="K35" s="45">
        <v>100</v>
      </c>
    </row>
    <row r="36" spans="1:12" ht="42" customHeight="1" outlineLevel="2">
      <c r="A36" s="153"/>
      <c r="B36" s="15" t="s">
        <v>16</v>
      </c>
      <c r="C36" s="44">
        <f t="shared" si="4"/>
        <v>23199696</v>
      </c>
      <c r="D36" s="45">
        <v>0</v>
      </c>
      <c r="E36" s="45">
        <v>23199696</v>
      </c>
      <c r="F36" s="45">
        <f t="shared" si="7"/>
        <v>22955273.859999999</v>
      </c>
      <c r="G36" s="45">
        <f t="shared" si="5"/>
        <v>98.946442487867074</v>
      </c>
      <c r="H36" s="45">
        <v>0</v>
      </c>
      <c r="I36" s="45">
        <v>0</v>
      </c>
      <c r="J36" s="45">
        <v>22955273.859999999</v>
      </c>
      <c r="K36" s="45">
        <f>J36/E36*100</f>
        <v>98.946442487867074</v>
      </c>
    </row>
    <row r="37" spans="1:12" ht="42.75" customHeight="1" outlineLevel="3">
      <c r="A37" s="153"/>
      <c r="B37" s="15" t="s">
        <v>17</v>
      </c>
      <c r="C37" s="44">
        <f t="shared" si="4"/>
        <v>166259503</v>
      </c>
      <c r="D37" s="45">
        <v>0</v>
      </c>
      <c r="E37" s="45">
        <v>166259503</v>
      </c>
      <c r="F37" s="45">
        <f t="shared" si="7"/>
        <v>166251314.03</v>
      </c>
      <c r="G37" s="45">
        <f t="shared" si="5"/>
        <v>99.995074585300543</v>
      </c>
      <c r="H37" s="45">
        <v>0</v>
      </c>
      <c r="I37" s="45">
        <v>0</v>
      </c>
      <c r="J37" s="45">
        <v>166251314.03</v>
      </c>
      <c r="K37" s="45">
        <f>J37/E37*100</f>
        <v>99.995074585300543</v>
      </c>
    </row>
    <row r="38" spans="1:12" ht="40.950000000000003" customHeight="1" outlineLevel="4">
      <c r="A38" s="153"/>
      <c r="B38" s="15" t="s">
        <v>18</v>
      </c>
      <c r="C38" s="44">
        <f t="shared" si="4"/>
        <v>3559018</v>
      </c>
      <c r="D38" s="45">
        <v>0</v>
      </c>
      <c r="E38" s="45">
        <v>3559018</v>
      </c>
      <c r="F38" s="45">
        <f t="shared" si="7"/>
        <v>2971400</v>
      </c>
      <c r="G38" s="45">
        <f t="shared" si="5"/>
        <v>83.489322054566742</v>
      </c>
      <c r="H38" s="45">
        <v>0</v>
      </c>
      <c r="I38" s="45">
        <v>0</v>
      </c>
      <c r="J38" s="45">
        <v>2971400</v>
      </c>
      <c r="K38" s="45">
        <f>J38/E38*100</f>
        <v>83.489322054566742</v>
      </c>
    </row>
    <row r="39" spans="1:12" ht="38.25" customHeight="1" outlineLevel="4">
      <c r="A39" s="153"/>
      <c r="B39" s="87" t="s">
        <v>19</v>
      </c>
      <c r="C39" s="44">
        <f t="shared" si="4"/>
        <v>7412850</v>
      </c>
      <c r="D39" s="45">
        <v>0</v>
      </c>
      <c r="E39" s="45">
        <v>7412850</v>
      </c>
      <c r="F39" s="45">
        <f t="shared" si="7"/>
        <v>6496670</v>
      </c>
      <c r="G39" s="45">
        <f t="shared" ref="G39:G46" si="8">F39/C39*100</f>
        <v>87.6406510316545</v>
      </c>
      <c r="H39" s="45">
        <v>0</v>
      </c>
      <c r="I39" s="45">
        <v>0</v>
      </c>
      <c r="J39" s="45">
        <v>6496670</v>
      </c>
      <c r="K39" s="45">
        <f>J39/E39*100</f>
        <v>87.6406510316545</v>
      </c>
    </row>
    <row r="40" spans="1:12" ht="27" customHeight="1" outlineLevel="4">
      <c r="A40" s="153"/>
      <c r="B40" s="145" t="s">
        <v>196</v>
      </c>
      <c r="C40" s="42">
        <f>D40+E40</f>
        <v>660793.36</v>
      </c>
      <c r="D40" s="43">
        <f>D41+D42</f>
        <v>660793.36</v>
      </c>
      <c r="E40" s="43">
        <f>E41+E42</f>
        <v>0</v>
      </c>
      <c r="F40" s="43">
        <f>H40+J40</f>
        <v>660792.5</v>
      </c>
      <c r="G40" s="43">
        <f t="shared" si="8"/>
        <v>99.999869853413784</v>
      </c>
      <c r="H40" s="43">
        <f>H41+H42</f>
        <v>660792.5</v>
      </c>
      <c r="I40" s="43">
        <v>100</v>
      </c>
      <c r="J40" s="43">
        <f>J41+J42</f>
        <v>0</v>
      </c>
      <c r="K40" s="43">
        <v>0</v>
      </c>
      <c r="L40" s="1">
        <v>0</v>
      </c>
    </row>
    <row r="41" spans="1:12" ht="30.75" customHeight="1" outlineLevel="4">
      <c r="A41" s="153"/>
      <c r="B41" s="87" t="s">
        <v>197</v>
      </c>
      <c r="C41" s="44">
        <f>D41+E41</f>
        <v>116635.33</v>
      </c>
      <c r="D41" s="45">
        <v>116635.33</v>
      </c>
      <c r="E41" s="45">
        <v>0</v>
      </c>
      <c r="F41" s="45">
        <f>H41+J41</f>
        <v>116634.47</v>
      </c>
      <c r="G41" s="45">
        <f t="shared" si="8"/>
        <v>99.999262659093091</v>
      </c>
      <c r="H41" s="45">
        <v>116634.47</v>
      </c>
      <c r="I41" s="45">
        <v>100</v>
      </c>
      <c r="J41" s="45">
        <v>0</v>
      </c>
      <c r="K41" s="45">
        <v>0</v>
      </c>
    </row>
    <row r="42" spans="1:12" ht="28.5" customHeight="1" outlineLevel="4">
      <c r="A42" s="153"/>
      <c r="B42" s="87" t="s">
        <v>198</v>
      </c>
      <c r="C42" s="44">
        <f>D42+E42</f>
        <v>544158.03</v>
      </c>
      <c r="D42" s="45">
        <v>544158.03</v>
      </c>
      <c r="E42" s="45">
        <v>0</v>
      </c>
      <c r="F42" s="45">
        <f>H42+J42</f>
        <v>544158.03</v>
      </c>
      <c r="G42" s="45">
        <f t="shared" si="8"/>
        <v>100</v>
      </c>
      <c r="H42" s="45">
        <v>544158.03</v>
      </c>
      <c r="I42" s="45">
        <v>100</v>
      </c>
      <c r="J42" s="45">
        <v>0</v>
      </c>
      <c r="K42" s="45">
        <v>0</v>
      </c>
    </row>
    <row r="43" spans="1:12" ht="27" customHeight="1" outlineLevel="4">
      <c r="A43" s="153"/>
      <c r="B43" s="94" t="s">
        <v>144</v>
      </c>
      <c r="C43" s="95">
        <f>C44+C45+C46</f>
        <v>1568774.27</v>
      </c>
      <c r="D43" s="43">
        <f>D44+D45+D46</f>
        <v>1568774.27</v>
      </c>
      <c r="E43" s="43">
        <f>E44</f>
        <v>0</v>
      </c>
      <c r="F43" s="43">
        <f>F44+F45+F46</f>
        <v>1568774.27</v>
      </c>
      <c r="G43" s="43">
        <f t="shared" si="8"/>
        <v>100</v>
      </c>
      <c r="H43" s="43">
        <f>H44+H45+H46</f>
        <v>1568774.27</v>
      </c>
      <c r="I43" s="45">
        <v>100</v>
      </c>
      <c r="J43" s="43">
        <f>J44</f>
        <v>0</v>
      </c>
      <c r="K43" s="45">
        <v>0</v>
      </c>
    </row>
    <row r="44" spans="1:12" ht="27.75" customHeight="1" outlineLevel="4">
      <c r="A44" s="153"/>
      <c r="B44" s="93" t="s">
        <v>145</v>
      </c>
      <c r="C44" s="44">
        <f>D44+E44</f>
        <v>1214019.83</v>
      </c>
      <c r="D44" s="45">
        <v>1214019.83</v>
      </c>
      <c r="E44" s="45">
        <v>0</v>
      </c>
      <c r="F44" s="45">
        <f>H44+J44</f>
        <v>1214019.83</v>
      </c>
      <c r="G44" s="43">
        <f t="shared" si="8"/>
        <v>100</v>
      </c>
      <c r="H44" s="45">
        <v>1214019.83</v>
      </c>
      <c r="I44" s="45">
        <v>100</v>
      </c>
      <c r="J44" s="45">
        <v>0</v>
      </c>
      <c r="K44" s="45">
        <v>0</v>
      </c>
    </row>
    <row r="45" spans="1:12" ht="27.75" customHeight="1" outlineLevel="4">
      <c r="A45" s="153"/>
      <c r="B45" s="93" t="s">
        <v>176</v>
      </c>
      <c r="C45" s="44">
        <f>D45+E45</f>
        <v>24754.44</v>
      </c>
      <c r="D45" s="45">
        <v>24754.44</v>
      </c>
      <c r="E45" s="45">
        <v>0</v>
      </c>
      <c r="F45" s="45">
        <f>H45+J45</f>
        <v>24754.44</v>
      </c>
      <c r="G45" s="43">
        <f t="shared" si="8"/>
        <v>100</v>
      </c>
      <c r="H45" s="45">
        <v>24754.44</v>
      </c>
      <c r="I45" s="45">
        <v>100</v>
      </c>
      <c r="J45" s="45">
        <v>0</v>
      </c>
      <c r="K45" s="45">
        <v>0</v>
      </c>
    </row>
    <row r="46" spans="1:12" ht="23.25" customHeight="1" outlineLevel="4">
      <c r="A46" s="153"/>
      <c r="B46" s="93" t="s">
        <v>199</v>
      </c>
      <c r="C46" s="44">
        <f>D46+E46</f>
        <v>330000</v>
      </c>
      <c r="D46" s="45">
        <v>330000</v>
      </c>
      <c r="E46" s="45">
        <v>0</v>
      </c>
      <c r="F46" s="45">
        <f>H46+J46</f>
        <v>330000</v>
      </c>
      <c r="G46" s="43">
        <f t="shared" si="8"/>
        <v>100</v>
      </c>
      <c r="H46" s="45">
        <v>330000</v>
      </c>
      <c r="I46" s="45">
        <v>100</v>
      </c>
      <c r="J46" s="45">
        <v>0</v>
      </c>
      <c r="K46" s="45">
        <v>0</v>
      </c>
    </row>
    <row r="47" spans="1:12" ht="27" customHeight="1" outlineLevel="4">
      <c r="A47" s="153"/>
      <c r="B47" s="14" t="s">
        <v>20</v>
      </c>
      <c r="C47" s="42">
        <f t="shared" si="4"/>
        <v>156242</v>
      </c>
      <c r="D47" s="43">
        <f>D48</f>
        <v>156242</v>
      </c>
      <c r="E47" s="43">
        <f t="shared" ref="E47:J47" si="9">E48</f>
        <v>0</v>
      </c>
      <c r="F47" s="43">
        <f t="shared" si="7"/>
        <v>132888.5</v>
      </c>
      <c r="G47" s="43">
        <f t="shared" si="5"/>
        <v>85.052994713329326</v>
      </c>
      <c r="H47" s="43">
        <f t="shared" si="9"/>
        <v>132888.5</v>
      </c>
      <c r="I47" s="43">
        <f t="shared" si="6"/>
        <v>85.052994713329326</v>
      </c>
      <c r="J47" s="43">
        <f t="shared" si="9"/>
        <v>0</v>
      </c>
      <c r="K47" s="45">
        <v>0</v>
      </c>
    </row>
    <row r="48" spans="1:12" ht="27.75" customHeight="1" outlineLevel="4">
      <c r="A48" s="153"/>
      <c r="B48" s="87" t="s">
        <v>21</v>
      </c>
      <c r="C48" s="44">
        <f t="shared" si="4"/>
        <v>156242</v>
      </c>
      <c r="D48" s="45">
        <v>156242</v>
      </c>
      <c r="E48" s="45">
        <v>0</v>
      </c>
      <c r="F48" s="45">
        <f t="shared" si="7"/>
        <v>132888.5</v>
      </c>
      <c r="G48" s="45">
        <f t="shared" si="5"/>
        <v>85.052994713329326</v>
      </c>
      <c r="H48" s="45">
        <v>132888.5</v>
      </c>
      <c r="I48" s="45">
        <f t="shared" si="6"/>
        <v>85.052994713329326</v>
      </c>
      <c r="J48" s="45">
        <v>0</v>
      </c>
      <c r="K48" s="45">
        <v>0</v>
      </c>
    </row>
    <row r="49" spans="1:11" ht="27.75" customHeight="1" outlineLevel="4">
      <c r="A49" s="153"/>
      <c r="B49" s="14" t="s">
        <v>22</v>
      </c>
      <c r="C49" s="42">
        <f t="shared" si="4"/>
        <v>130199667.82000001</v>
      </c>
      <c r="D49" s="43">
        <f>D50+D52+D51</f>
        <v>641046.34</v>
      </c>
      <c r="E49" s="43">
        <f>E50+E52+E51</f>
        <v>129558621.48</v>
      </c>
      <c r="F49" s="43">
        <f t="shared" si="7"/>
        <v>33164288.559999999</v>
      </c>
      <c r="G49" s="43">
        <f t="shared" si="5"/>
        <v>25.471868796047438</v>
      </c>
      <c r="H49" s="43">
        <f>H50+H52+H51</f>
        <v>155869.43</v>
      </c>
      <c r="I49" s="43">
        <f t="shared" si="6"/>
        <v>24.314845943898533</v>
      </c>
      <c r="J49" s="43">
        <f>J50+J52+J51</f>
        <v>33008419.129999999</v>
      </c>
      <c r="K49" s="43">
        <f>J49/E49*100</f>
        <v>25.477593658323634</v>
      </c>
    </row>
    <row r="50" spans="1:11" ht="42" customHeight="1" outlineLevel="4">
      <c r="A50" s="153"/>
      <c r="B50" s="15" t="s">
        <v>56</v>
      </c>
      <c r="C50" s="44">
        <f t="shared" si="4"/>
        <v>127568221.48</v>
      </c>
      <c r="D50" s="45">
        <v>0</v>
      </c>
      <c r="E50" s="46">
        <v>127568221.48</v>
      </c>
      <c r="F50" s="45">
        <f t="shared" si="7"/>
        <v>31018019.129999999</v>
      </c>
      <c r="G50" s="45">
        <f t="shared" si="5"/>
        <v>24.314847984976389</v>
      </c>
      <c r="H50" s="45">
        <v>0</v>
      </c>
      <c r="I50" s="45">
        <v>0</v>
      </c>
      <c r="J50" s="45">
        <v>31018019.129999999</v>
      </c>
      <c r="K50" s="45">
        <f>J50/E50*100</f>
        <v>24.314847984976389</v>
      </c>
    </row>
    <row r="51" spans="1:11" ht="30.75" customHeight="1" outlineLevel="4">
      <c r="A51" s="153"/>
      <c r="B51" s="15" t="s">
        <v>57</v>
      </c>
      <c r="C51" s="44">
        <f t="shared" si="4"/>
        <v>641046.34</v>
      </c>
      <c r="D51" s="45">
        <v>641046.34</v>
      </c>
      <c r="E51" s="47">
        <v>0</v>
      </c>
      <c r="F51" s="45">
        <f t="shared" si="7"/>
        <v>155869.43</v>
      </c>
      <c r="G51" s="45">
        <f t="shared" si="5"/>
        <v>24.314845943898533</v>
      </c>
      <c r="H51" s="45">
        <v>155869.43</v>
      </c>
      <c r="I51" s="45">
        <f t="shared" si="6"/>
        <v>24.314845943898533</v>
      </c>
      <c r="J51" s="45">
        <v>0</v>
      </c>
      <c r="K51" s="45">
        <v>0</v>
      </c>
    </row>
    <row r="52" spans="1:11" ht="39" customHeight="1" outlineLevel="4">
      <c r="A52" s="153"/>
      <c r="B52" s="15" t="s">
        <v>79</v>
      </c>
      <c r="C52" s="44">
        <f t="shared" si="4"/>
        <v>1990400</v>
      </c>
      <c r="D52" s="45">
        <v>0</v>
      </c>
      <c r="E52" s="48">
        <v>1990400</v>
      </c>
      <c r="F52" s="45">
        <f t="shared" si="7"/>
        <v>1990400</v>
      </c>
      <c r="G52" s="45">
        <f t="shared" si="5"/>
        <v>100</v>
      </c>
      <c r="H52" s="45">
        <v>0</v>
      </c>
      <c r="I52" s="45">
        <v>0</v>
      </c>
      <c r="J52" s="45">
        <v>1990400</v>
      </c>
      <c r="K52" s="45">
        <f>J52/E52*100</f>
        <v>100</v>
      </c>
    </row>
    <row r="53" spans="1:11" ht="27.75" customHeight="1" outlineLevel="5">
      <c r="A53" s="153"/>
      <c r="B53" s="14" t="s">
        <v>23</v>
      </c>
      <c r="C53" s="42">
        <f t="shared" si="4"/>
        <v>44362521.869999997</v>
      </c>
      <c r="D53" s="43">
        <f>D54+D55</f>
        <v>44362521.869999997</v>
      </c>
      <c r="E53" s="49">
        <f>E54+E55</f>
        <v>0</v>
      </c>
      <c r="F53" s="43">
        <f t="shared" si="7"/>
        <v>42482701.469999999</v>
      </c>
      <c r="G53" s="43">
        <f t="shared" si="5"/>
        <v>95.762593466826289</v>
      </c>
      <c r="H53" s="43">
        <f>H54+H55</f>
        <v>42482701.469999999</v>
      </c>
      <c r="I53" s="43">
        <f t="shared" si="6"/>
        <v>95.762593466826289</v>
      </c>
      <c r="J53" s="43">
        <f>J54+J55</f>
        <v>0</v>
      </c>
      <c r="K53" s="43">
        <v>0</v>
      </c>
    </row>
    <row r="54" spans="1:11" outlineLevel="6">
      <c r="A54" s="153"/>
      <c r="B54" s="15" t="s">
        <v>80</v>
      </c>
      <c r="C54" s="44">
        <f t="shared" si="4"/>
        <v>689133.8</v>
      </c>
      <c r="D54" s="45">
        <v>689133.8</v>
      </c>
      <c r="E54" s="47">
        <v>0</v>
      </c>
      <c r="F54" s="45">
        <f t="shared" si="7"/>
        <v>586631.23</v>
      </c>
      <c r="G54" s="45">
        <f t="shared" si="5"/>
        <v>85.125882666036688</v>
      </c>
      <c r="H54" s="45">
        <v>586631.23</v>
      </c>
      <c r="I54" s="45">
        <f t="shared" si="6"/>
        <v>85.125882666036688</v>
      </c>
      <c r="J54" s="45">
        <v>0</v>
      </c>
      <c r="K54" s="45">
        <v>0</v>
      </c>
    </row>
    <row r="55" spans="1:11" outlineLevel="7">
      <c r="A55" s="153"/>
      <c r="B55" s="15" t="s">
        <v>81</v>
      </c>
      <c r="C55" s="44">
        <f t="shared" si="4"/>
        <v>43673388.07</v>
      </c>
      <c r="D55" s="45">
        <v>43673388.07</v>
      </c>
      <c r="E55" s="47">
        <v>0</v>
      </c>
      <c r="F55" s="45">
        <f t="shared" si="7"/>
        <v>41896070.240000002</v>
      </c>
      <c r="G55" s="45">
        <f t="shared" si="5"/>
        <v>95.930432905385544</v>
      </c>
      <c r="H55" s="45">
        <v>41896070.240000002</v>
      </c>
      <c r="I55" s="45">
        <f t="shared" si="6"/>
        <v>95.930432905385544</v>
      </c>
      <c r="J55" s="45">
        <v>0</v>
      </c>
      <c r="K55" s="45">
        <v>0</v>
      </c>
    </row>
    <row r="56" spans="1:11" ht="27" customHeight="1" outlineLevel="6">
      <c r="A56" s="153"/>
      <c r="B56" s="14" t="s">
        <v>24</v>
      </c>
      <c r="C56" s="42">
        <f t="shared" si="4"/>
        <v>23206420.34</v>
      </c>
      <c r="D56" s="43">
        <f>D57</f>
        <v>23206420.34</v>
      </c>
      <c r="E56" s="43">
        <f t="shared" ref="E56:J56" si="10">E57</f>
        <v>0</v>
      </c>
      <c r="F56" s="43">
        <f t="shared" si="7"/>
        <v>23189870.100000001</v>
      </c>
      <c r="G56" s="43">
        <f t="shared" si="5"/>
        <v>99.928682494940972</v>
      </c>
      <c r="H56" s="43">
        <f t="shared" si="10"/>
        <v>23189870.100000001</v>
      </c>
      <c r="I56" s="43">
        <f t="shared" si="6"/>
        <v>99.928682494940972</v>
      </c>
      <c r="J56" s="43">
        <f t="shared" si="10"/>
        <v>0</v>
      </c>
      <c r="K56" s="43">
        <v>0</v>
      </c>
    </row>
    <row r="57" spans="1:11" ht="27.75" customHeight="1" outlineLevel="7">
      <c r="A57" s="153"/>
      <c r="B57" s="15" t="s">
        <v>82</v>
      </c>
      <c r="C57" s="44">
        <f t="shared" si="4"/>
        <v>23206420.34</v>
      </c>
      <c r="D57" s="45">
        <v>23206420.34</v>
      </c>
      <c r="E57" s="46">
        <v>0</v>
      </c>
      <c r="F57" s="45">
        <f t="shared" si="7"/>
        <v>23189870.100000001</v>
      </c>
      <c r="G57" s="45">
        <f t="shared" si="5"/>
        <v>99.928682494940972</v>
      </c>
      <c r="H57" s="45">
        <v>23189870.100000001</v>
      </c>
      <c r="I57" s="45">
        <f t="shared" si="6"/>
        <v>99.928682494940972</v>
      </c>
      <c r="J57" s="45">
        <v>0</v>
      </c>
      <c r="K57" s="45">
        <v>0</v>
      </c>
    </row>
    <row r="58" spans="1:11" ht="50.25" customHeight="1" outlineLevel="7">
      <c r="A58" s="153"/>
      <c r="B58" s="14" t="s">
        <v>54</v>
      </c>
      <c r="C58" s="42">
        <f t="shared" si="4"/>
        <v>295590</v>
      </c>
      <c r="D58" s="43">
        <f>D59+D60</f>
        <v>295590</v>
      </c>
      <c r="E58" s="50">
        <v>0</v>
      </c>
      <c r="F58" s="43">
        <f t="shared" si="7"/>
        <v>286177</v>
      </c>
      <c r="G58" s="43">
        <f t="shared" si="5"/>
        <v>96.815521499374142</v>
      </c>
      <c r="H58" s="43">
        <f>H59+H60</f>
        <v>286177</v>
      </c>
      <c r="I58" s="43">
        <f t="shared" si="6"/>
        <v>96.815521499374142</v>
      </c>
      <c r="J58" s="43">
        <f>J59</f>
        <v>0</v>
      </c>
      <c r="K58" s="43">
        <v>0</v>
      </c>
    </row>
    <row r="59" spans="1:11" ht="30.75" customHeight="1" outlineLevel="7">
      <c r="A59" s="153"/>
      <c r="B59" s="15" t="s">
        <v>172</v>
      </c>
      <c r="C59" s="44">
        <f>D59+E59</f>
        <v>195590</v>
      </c>
      <c r="D59" s="45">
        <v>195590</v>
      </c>
      <c r="E59" s="51">
        <v>0</v>
      </c>
      <c r="F59" s="45">
        <f>H59+J59</f>
        <v>186177</v>
      </c>
      <c r="G59" s="45">
        <f t="shared" si="5"/>
        <v>95.18738176798405</v>
      </c>
      <c r="H59" s="45">
        <v>186177</v>
      </c>
      <c r="I59" s="45">
        <f t="shared" si="6"/>
        <v>95.18738176798405</v>
      </c>
      <c r="J59" s="45">
        <v>0</v>
      </c>
      <c r="K59" s="45">
        <v>0</v>
      </c>
    </row>
    <row r="60" spans="1:11" ht="30.75" customHeight="1" outlineLevel="7">
      <c r="A60" s="153"/>
      <c r="B60" s="15" t="s">
        <v>177</v>
      </c>
      <c r="C60" s="44">
        <f>D60+E60</f>
        <v>100000</v>
      </c>
      <c r="D60" s="45">
        <v>100000</v>
      </c>
      <c r="E60" s="51">
        <v>0</v>
      </c>
      <c r="F60" s="45">
        <f>H60+J60</f>
        <v>100000</v>
      </c>
      <c r="G60" s="45">
        <f t="shared" si="5"/>
        <v>100</v>
      </c>
      <c r="H60" s="45">
        <v>100000</v>
      </c>
      <c r="I60" s="45">
        <f t="shared" si="6"/>
        <v>100</v>
      </c>
      <c r="J60" s="45">
        <v>0</v>
      </c>
      <c r="K60" s="45">
        <v>0</v>
      </c>
    </row>
    <row r="61" spans="1:11" ht="30.75" customHeight="1" outlineLevel="7">
      <c r="A61" s="153"/>
      <c r="B61" s="14" t="s">
        <v>178</v>
      </c>
      <c r="C61" s="42">
        <f>C62</f>
        <v>34500</v>
      </c>
      <c r="D61" s="133">
        <f>D62</f>
        <v>34500</v>
      </c>
      <c r="E61" s="133">
        <f>E62</f>
        <v>0</v>
      </c>
      <c r="F61" s="43">
        <f>F62</f>
        <v>34500</v>
      </c>
      <c r="G61" s="43">
        <f t="shared" si="5"/>
        <v>100</v>
      </c>
      <c r="H61" s="43">
        <f>H62</f>
        <v>34500</v>
      </c>
      <c r="I61" s="43">
        <f t="shared" si="6"/>
        <v>100</v>
      </c>
      <c r="J61" s="43">
        <f>J62</f>
        <v>0</v>
      </c>
      <c r="K61" s="43">
        <v>0</v>
      </c>
    </row>
    <row r="62" spans="1:11" ht="30.75" customHeight="1" outlineLevel="7">
      <c r="A62" s="153"/>
      <c r="B62" s="15" t="s">
        <v>179</v>
      </c>
      <c r="C62" s="44">
        <f>D62+E62</f>
        <v>34500</v>
      </c>
      <c r="D62" s="45">
        <v>34500</v>
      </c>
      <c r="E62" s="51">
        <v>0</v>
      </c>
      <c r="F62" s="45">
        <f>H62+J62</f>
        <v>34500</v>
      </c>
      <c r="G62" s="45">
        <f t="shared" si="5"/>
        <v>100</v>
      </c>
      <c r="H62" s="45">
        <v>34500</v>
      </c>
      <c r="I62" s="45">
        <f t="shared" si="6"/>
        <v>100</v>
      </c>
      <c r="J62" s="45">
        <v>0</v>
      </c>
      <c r="K62" s="45">
        <v>0</v>
      </c>
    </row>
    <row r="63" spans="1:11" ht="31.95" customHeight="1" outlineLevel="7">
      <c r="A63" s="153"/>
      <c r="B63" s="14" t="s">
        <v>59</v>
      </c>
      <c r="C63" s="42">
        <f>D63+E63</f>
        <v>892482</v>
      </c>
      <c r="D63" s="43">
        <v>0</v>
      </c>
      <c r="E63" s="52">
        <f>E64</f>
        <v>892482</v>
      </c>
      <c r="F63" s="43">
        <f>H63+J63</f>
        <v>892482</v>
      </c>
      <c r="G63" s="43">
        <f t="shared" si="5"/>
        <v>100</v>
      </c>
      <c r="H63" s="43">
        <v>0</v>
      </c>
      <c r="I63" s="43">
        <v>0</v>
      </c>
      <c r="J63" s="43">
        <f>J64</f>
        <v>892482</v>
      </c>
      <c r="K63" s="43">
        <v>100</v>
      </c>
    </row>
    <row r="64" spans="1:11" ht="39" customHeight="1" outlineLevel="7">
      <c r="A64" s="155"/>
      <c r="B64" s="15" t="s">
        <v>58</v>
      </c>
      <c r="C64" s="44">
        <f>D64+E64</f>
        <v>892482</v>
      </c>
      <c r="D64" s="45">
        <v>0</v>
      </c>
      <c r="E64" s="47">
        <v>892482</v>
      </c>
      <c r="F64" s="45">
        <f>H64+J64</f>
        <v>892482</v>
      </c>
      <c r="G64" s="45">
        <f t="shared" si="5"/>
        <v>100</v>
      </c>
      <c r="H64" s="45">
        <v>0</v>
      </c>
      <c r="I64" s="45">
        <v>0</v>
      </c>
      <c r="J64" s="45">
        <v>892482</v>
      </c>
      <c r="K64" s="45">
        <v>100</v>
      </c>
    </row>
    <row r="65" spans="1:11" ht="27" customHeight="1" outlineLevel="7">
      <c r="A65" s="153">
        <v>4</v>
      </c>
      <c r="B65" s="118" t="s">
        <v>146</v>
      </c>
      <c r="C65" s="116">
        <f>C66+C68</f>
        <v>662157</v>
      </c>
      <c r="D65" s="119">
        <f>D66+D68</f>
        <v>662157</v>
      </c>
      <c r="E65" s="120">
        <f>E66+E68</f>
        <v>0</v>
      </c>
      <c r="F65" s="121">
        <f>F66+F68</f>
        <v>662157</v>
      </c>
      <c r="G65" s="117">
        <f t="shared" si="5"/>
        <v>100</v>
      </c>
      <c r="H65" s="117">
        <f>H66+H68</f>
        <v>662157</v>
      </c>
      <c r="I65" s="122">
        <v>100</v>
      </c>
      <c r="J65" s="117">
        <f>J66+J68</f>
        <v>0</v>
      </c>
      <c r="K65" s="122">
        <v>0</v>
      </c>
    </row>
    <row r="66" spans="1:11" ht="27.75" customHeight="1" outlineLevel="7">
      <c r="A66" s="153"/>
      <c r="B66" s="94" t="s">
        <v>147</v>
      </c>
      <c r="C66" s="42">
        <f>C67</f>
        <v>108714</v>
      </c>
      <c r="D66" s="53">
        <f>D67</f>
        <v>108714</v>
      </c>
      <c r="E66" s="54">
        <f>E67</f>
        <v>0</v>
      </c>
      <c r="F66" s="55">
        <f>H66+J66</f>
        <v>108714</v>
      </c>
      <c r="G66" s="45">
        <f t="shared" si="5"/>
        <v>100</v>
      </c>
      <c r="H66" s="43">
        <f>H67</f>
        <v>108714</v>
      </c>
      <c r="I66" s="45">
        <v>100</v>
      </c>
      <c r="J66" s="43">
        <f>J67</f>
        <v>0</v>
      </c>
      <c r="K66" s="45">
        <v>0</v>
      </c>
    </row>
    <row r="67" spans="1:11" ht="29.25" customHeight="1" outlineLevel="7">
      <c r="A67" s="153"/>
      <c r="B67" s="93" t="s">
        <v>148</v>
      </c>
      <c r="C67" s="44">
        <f>D67+E67</f>
        <v>108714</v>
      </c>
      <c r="D67" s="56">
        <v>108714</v>
      </c>
      <c r="E67" s="58">
        <v>0</v>
      </c>
      <c r="F67" s="59">
        <f>H67+J67</f>
        <v>108714</v>
      </c>
      <c r="G67" s="45">
        <f t="shared" si="5"/>
        <v>100</v>
      </c>
      <c r="H67" s="45">
        <v>108714</v>
      </c>
      <c r="I67" s="45">
        <v>100</v>
      </c>
      <c r="J67" s="45">
        <v>0</v>
      </c>
      <c r="K67" s="45">
        <v>0</v>
      </c>
    </row>
    <row r="68" spans="1:11" ht="31.5" customHeight="1" outlineLevel="7">
      <c r="A68" s="153"/>
      <c r="B68" s="94" t="s">
        <v>149</v>
      </c>
      <c r="C68" s="42">
        <f>C69</f>
        <v>553443</v>
      </c>
      <c r="D68" s="53">
        <f>D69</f>
        <v>553443</v>
      </c>
      <c r="E68" s="54">
        <f>E69</f>
        <v>0</v>
      </c>
      <c r="F68" s="55">
        <f>H68+J68</f>
        <v>553443</v>
      </c>
      <c r="G68" s="45">
        <f t="shared" si="5"/>
        <v>100</v>
      </c>
      <c r="H68" s="43">
        <f>H69</f>
        <v>553443</v>
      </c>
      <c r="I68" s="45">
        <v>100</v>
      </c>
      <c r="J68" s="43">
        <f>J69</f>
        <v>0</v>
      </c>
      <c r="K68" s="45">
        <v>0</v>
      </c>
    </row>
    <row r="69" spans="1:11" ht="18.75" customHeight="1" outlineLevel="7">
      <c r="A69" s="153"/>
      <c r="B69" s="93" t="s">
        <v>150</v>
      </c>
      <c r="C69" s="44">
        <f>D69+E69</f>
        <v>553443</v>
      </c>
      <c r="D69" s="56">
        <v>553443</v>
      </c>
      <c r="E69" s="58">
        <v>0</v>
      </c>
      <c r="F69" s="59">
        <f>H69+J69</f>
        <v>553443</v>
      </c>
      <c r="G69" s="45">
        <f t="shared" si="5"/>
        <v>100</v>
      </c>
      <c r="H69" s="45">
        <v>553443</v>
      </c>
      <c r="I69" s="45">
        <v>100</v>
      </c>
      <c r="J69" s="45">
        <v>0</v>
      </c>
      <c r="K69" s="45">
        <v>0</v>
      </c>
    </row>
    <row r="70" spans="1:11" s="86" customFormat="1" ht="28.5" customHeight="1" outlineLevel="7">
      <c r="A70" s="152">
        <v>5</v>
      </c>
      <c r="B70" s="115" t="s">
        <v>25</v>
      </c>
      <c r="C70" s="116">
        <f t="shared" si="4"/>
        <v>12528768.42</v>
      </c>
      <c r="D70" s="117">
        <f>D71+D76+D81</f>
        <v>4526744.0599999996</v>
      </c>
      <c r="E70" s="123">
        <f>E71+E76+E81</f>
        <v>8002024.3600000003</v>
      </c>
      <c r="F70" s="117">
        <f>F71+F76+F81</f>
        <v>12519895.42</v>
      </c>
      <c r="G70" s="117">
        <f t="shared" si="5"/>
        <v>99.929178992678686</v>
      </c>
      <c r="H70" s="117">
        <f>H71+H76+H81</f>
        <v>4517871.0599999996</v>
      </c>
      <c r="I70" s="117">
        <f t="shared" si="6"/>
        <v>99.803987150976681</v>
      </c>
      <c r="J70" s="117">
        <f>J71+J76+J81</f>
        <v>8002024.3600000003</v>
      </c>
      <c r="K70" s="117">
        <f>J70/E70*100</f>
        <v>100</v>
      </c>
    </row>
    <row r="71" spans="1:11" outlineLevel="4">
      <c r="A71" s="153"/>
      <c r="B71" s="16" t="s">
        <v>26</v>
      </c>
      <c r="C71" s="62">
        <f t="shared" si="4"/>
        <v>4155942.83</v>
      </c>
      <c r="D71" s="63">
        <f>D72+D73+D74+D75</f>
        <v>4155942.83</v>
      </c>
      <c r="E71" s="63">
        <f>E72+E73+E74+E75</f>
        <v>0</v>
      </c>
      <c r="F71" s="43">
        <f t="shared" si="7"/>
        <v>4147069.83</v>
      </c>
      <c r="G71" s="43">
        <f t="shared" si="5"/>
        <v>99.786498506766037</v>
      </c>
      <c r="H71" s="63">
        <f>H72+H73+H74+H75</f>
        <v>4147069.83</v>
      </c>
      <c r="I71" s="43">
        <f t="shared" si="6"/>
        <v>99.786498506766037</v>
      </c>
      <c r="J71" s="63">
        <f>J72</f>
        <v>0</v>
      </c>
      <c r="K71" s="43">
        <v>0</v>
      </c>
    </row>
    <row r="72" spans="1:11" ht="20.399999999999999" customHeight="1" outlineLevel="5">
      <c r="A72" s="153"/>
      <c r="B72" s="15" t="s">
        <v>60</v>
      </c>
      <c r="C72" s="81">
        <f t="shared" si="4"/>
        <v>2444920.7999999998</v>
      </c>
      <c r="D72" s="137">
        <v>2444920.7999999998</v>
      </c>
      <c r="E72" s="61">
        <v>0</v>
      </c>
      <c r="F72" s="138">
        <f t="shared" si="7"/>
        <v>2436047.7999999998</v>
      </c>
      <c r="G72" s="138">
        <f t="shared" si="5"/>
        <v>99.637084358724422</v>
      </c>
      <c r="H72" s="137">
        <v>2436047.7999999998</v>
      </c>
      <c r="I72" s="82">
        <f t="shared" si="6"/>
        <v>99.637084358724422</v>
      </c>
      <c r="J72" s="136">
        <v>0</v>
      </c>
      <c r="K72" s="139">
        <v>0</v>
      </c>
    </row>
    <row r="73" spans="1:11" ht="24.75" customHeight="1" outlineLevel="5">
      <c r="A73" s="153"/>
      <c r="B73" s="15" t="s">
        <v>180</v>
      </c>
      <c r="C73" s="134">
        <f>D73+E73</f>
        <v>396504.81</v>
      </c>
      <c r="D73" s="136">
        <v>396504.81</v>
      </c>
      <c r="E73" s="135">
        <v>0</v>
      </c>
      <c r="F73" s="138">
        <f t="shared" si="7"/>
        <v>396504.81</v>
      </c>
      <c r="G73" s="138">
        <f t="shared" si="5"/>
        <v>100</v>
      </c>
      <c r="H73" s="136">
        <v>396504.81</v>
      </c>
      <c r="I73" s="82">
        <f t="shared" si="6"/>
        <v>100</v>
      </c>
      <c r="J73" s="136">
        <v>0</v>
      </c>
      <c r="K73" s="139">
        <v>0</v>
      </c>
    </row>
    <row r="74" spans="1:11" ht="20.399999999999999" customHeight="1" outlineLevel="5">
      <c r="A74" s="153"/>
      <c r="B74" s="15" t="s">
        <v>181</v>
      </c>
      <c r="C74" s="134">
        <f>D74+E74</f>
        <v>772820.5</v>
      </c>
      <c r="D74" s="136">
        <v>772820.5</v>
      </c>
      <c r="E74" s="135">
        <v>0</v>
      </c>
      <c r="F74" s="138">
        <f t="shared" si="7"/>
        <v>772820.5</v>
      </c>
      <c r="G74" s="138">
        <f t="shared" si="5"/>
        <v>100</v>
      </c>
      <c r="H74" s="136">
        <v>772820.5</v>
      </c>
      <c r="I74" s="82">
        <f t="shared" si="6"/>
        <v>100</v>
      </c>
      <c r="J74" s="136">
        <v>0</v>
      </c>
      <c r="K74" s="139">
        <v>0</v>
      </c>
    </row>
    <row r="75" spans="1:11" ht="30.75" customHeight="1" outlineLevel="5">
      <c r="A75" s="153"/>
      <c r="B75" s="15" t="s">
        <v>200</v>
      </c>
      <c r="C75" s="134">
        <f>D75+E75</f>
        <v>541696.72</v>
      </c>
      <c r="D75" s="136">
        <v>541696.72</v>
      </c>
      <c r="E75" s="140">
        <v>0</v>
      </c>
      <c r="F75" s="138">
        <f t="shared" si="7"/>
        <v>541696.72</v>
      </c>
      <c r="G75" s="138">
        <f t="shared" si="5"/>
        <v>100</v>
      </c>
      <c r="H75" s="136">
        <v>541696.72</v>
      </c>
      <c r="I75" s="82">
        <f t="shared" si="6"/>
        <v>100</v>
      </c>
      <c r="J75" s="136">
        <v>0</v>
      </c>
      <c r="K75" s="139">
        <v>0</v>
      </c>
    </row>
    <row r="76" spans="1:11" outlineLevel="5">
      <c r="A76" s="153"/>
      <c r="B76" s="14" t="s">
        <v>27</v>
      </c>
      <c r="C76" s="42">
        <f t="shared" si="4"/>
        <v>3495996.6799999997</v>
      </c>
      <c r="D76" s="54">
        <f>D77+D78+D79+D80</f>
        <v>66540.12999999999</v>
      </c>
      <c r="E76" s="54">
        <f>E77+E78+E79+E80</f>
        <v>3429456.55</v>
      </c>
      <c r="F76" s="54">
        <f>F77+F78+F79+F80</f>
        <v>3495996.6799999997</v>
      </c>
      <c r="G76" s="43">
        <f t="shared" si="5"/>
        <v>100</v>
      </c>
      <c r="H76" s="54">
        <f>H77+H78+H79+H80</f>
        <v>66540.12999999999</v>
      </c>
      <c r="I76" s="43">
        <f t="shared" si="6"/>
        <v>100</v>
      </c>
      <c r="J76" s="54">
        <f>J77+J78+J79+J80</f>
        <v>3429456.55</v>
      </c>
      <c r="K76" s="43">
        <f t="shared" ref="K76:K84" si="11">J76/E76*100</f>
        <v>100</v>
      </c>
    </row>
    <row r="77" spans="1:11" ht="25.5" customHeight="1" outlineLevel="5">
      <c r="A77" s="153"/>
      <c r="B77" s="15" t="s">
        <v>107</v>
      </c>
      <c r="C77" s="44">
        <f t="shared" si="4"/>
        <v>486745.13</v>
      </c>
      <c r="D77" s="65">
        <v>36447.61</v>
      </c>
      <c r="E77" s="58">
        <v>450297.52</v>
      </c>
      <c r="F77" s="45">
        <f t="shared" si="7"/>
        <v>486745.13</v>
      </c>
      <c r="G77" s="45">
        <f t="shared" si="5"/>
        <v>100</v>
      </c>
      <c r="H77" s="57">
        <v>36447.61</v>
      </c>
      <c r="I77" s="45">
        <f t="shared" si="6"/>
        <v>100</v>
      </c>
      <c r="J77" s="65">
        <v>450297.52</v>
      </c>
      <c r="K77" s="45">
        <f t="shared" si="11"/>
        <v>100</v>
      </c>
    </row>
    <row r="78" spans="1:11" ht="42" customHeight="1" outlineLevel="5">
      <c r="A78" s="153"/>
      <c r="B78" s="15" t="s">
        <v>108</v>
      </c>
      <c r="C78" s="44">
        <f t="shared" si="4"/>
        <v>1745072.94</v>
      </c>
      <c r="D78" s="65">
        <v>17450.73</v>
      </c>
      <c r="E78" s="58">
        <v>1727622.21</v>
      </c>
      <c r="F78" s="45">
        <f t="shared" si="7"/>
        <v>1745072.94</v>
      </c>
      <c r="G78" s="45">
        <f t="shared" si="5"/>
        <v>100</v>
      </c>
      <c r="H78" s="57">
        <v>17450.73</v>
      </c>
      <c r="I78" s="45">
        <f t="shared" si="6"/>
        <v>100</v>
      </c>
      <c r="J78" s="65">
        <v>1727622.21</v>
      </c>
      <c r="K78" s="45">
        <f t="shared" si="11"/>
        <v>100</v>
      </c>
    </row>
    <row r="79" spans="1:11" ht="26.4" outlineLevel="5">
      <c r="A79" s="153"/>
      <c r="B79" s="15" t="s">
        <v>109</v>
      </c>
      <c r="C79" s="44">
        <f t="shared" si="4"/>
        <v>921908.77999999991</v>
      </c>
      <c r="D79" s="65">
        <v>9219.09</v>
      </c>
      <c r="E79" s="58">
        <v>912689.69</v>
      </c>
      <c r="F79" s="45">
        <f t="shared" si="7"/>
        <v>921908.77999999991</v>
      </c>
      <c r="G79" s="45">
        <f t="shared" si="5"/>
        <v>100</v>
      </c>
      <c r="H79" s="57">
        <v>9219.09</v>
      </c>
      <c r="I79" s="45">
        <f t="shared" si="6"/>
        <v>100</v>
      </c>
      <c r="J79" s="65">
        <v>912689.69</v>
      </c>
      <c r="K79" s="45">
        <f t="shared" si="11"/>
        <v>100</v>
      </c>
    </row>
    <row r="80" spans="1:11" ht="26.4" outlineLevel="5">
      <c r="A80" s="153"/>
      <c r="B80" s="15" t="s">
        <v>110</v>
      </c>
      <c r="C80" s="44">
        <f t="shared" si="4"/>
        <v>342269.83</v>
      </c>
      <c r="D80" s="65">
        <v>3422.7</v>
      </c>
      <c r="E80" s="58">
        <v>338847.13</v>
      </c>
      <c r="F80" s="59">
        <f t="shared" si="7"/>
        <v>342269.83</v>
      </c>
      <c r="G80" s="45">
        <f t="shared" si="5"/>
        <v>100</v>
      </c>
      <c r="H80" s="57">
        <v>3422.7</v>
      </c>
      <c r="I80" s="45">
        <f t="shared" si="6"/>
        <v>100</v>
      </c>
      <c r="J80" s="65">
        <v>338847.13</v>
      </c>
      <c r="K80" s="45">
        <f t="shared" si="11"/>
        <v>100</v>
      </c>
    </row>
    <row r="81" spans="1:11" outlineLevel="5">
      <c r="A81" s="153"/>
      <c r="B81" s="32" t="s">
        <v>88</v>
      </c>
      <c r="C81" s="66">
        <f>D81+E81</f>
        <v>4876828.91</v>
      </c>
      <c r="D81" s="54">
        <f>SUM(D82:D84)</f>
        <v>304261.09999999998</v>
      </c>
      <c r="E81" s="54">
        <f>SUM(E82:E84)</f>
        <v>4572567.8100000005</v>
      </c>
      <c r="F81" s="55">
        <f>H81+J81</f>
        <v>4876828.91</v>
      </c>
      <c r="G81" s="43">
        <f t="shared" si="5"/>
        <v>100</v>
      </c>
      <c r="H81" s="67">
        <f>SUM(H82:H84)</f>
        <v>304261.09999999998</v>
      </c>
      <c r="I81" s="53">
        <f>H81/D81*100</f>
        <v>100</v>
      </c>
      <c r="J81" s="54">
        <f>SUM(J82:J84)</f>
        <v>4572567.8100000005</v>
      </c>
      <c r="K81" s="55">
        <f t="shared" si="11"/>
        <v>100</v>
      </c>
    </row>
    <row r="82" spans="1:11" ht="26.4" outlineLevel="5">
      <c r="A82" s="153"/>
      <c r="B82" s="33" t="s">
        <v>111</v>
      </c>
      <c r="C82" s="68">
        <f>D82+E82</f>
        <v>1638322.34</v>
      </c>
      <c r="D82" s="65">
        <v>16383.23</v>
      </c>
      <c r="E82" s="65">
        <v>1621939.11</v>
      </c>
      <c r="F82" s="59">
        <f>H82+J82</f>
        <v>1638322.34</v>
      </c>
      <c r="G82" s="45">
        <f t="shared" si="5"/>
        <v>100</v>
      </c>
      <c r="H82" s="57">
        <v>16383.23</v>
      </c>
      <c r="I82" s="56">
        <f>H82/D82*100</f>
        <v>100</v>
      </c>
      <c r="J82" s="65">
        <v>1621939.11</v>
      </c>
      <c r="K82" s="59">
        <f t="shared" si="11"/>
        <v>100</v>
      </c>
    </row>
    <row r="83" spans="1:11" ht="26.4" outlineLevel="5">
      <c r="A83" s="153"/>
      <c r="B83" s="33" t="s">
        <v>112</v>
      </c>
      <c r="C83" s="68">
        <f>D83+E83</f>
        <v>1465281.52</v>
      </c>
      <c r="D83" s="65">
        <v>14652.82</v>
      </c>
      <c r="E83" s="65">
        <v>1450628.7</v>
      </c>
      <c r="F83" s="59">
        <f>H83+J83</f>
        <v>1465281.52</v>
      </c>
      <c r="G83" s="45">
        <f t="shared" si="5"/>
        <v>100</v>
      </c>
      <c r="H83" s="57">
        <v>14652.82</v>
      </c>
      <c r="I83" s="56">
        <f>H83/D83*100</f>
        <v>100</v>
      </c>
      <c r="J83" s="65">
        <v>1450628.7</v>
      </c>
      <c r="K83" s="59">
        <f t="shared" si="11"/>
        <v>100</v>
      </c>
    </row>
    <row r="84" spans="1:11" ht="42" customHeight="1" outlineLevel="5">
      <c r="A84" s="153"/>
      <c r="B84" s="33" t="s">
        <v>113</v>
      </c>
      <c r="C84" s="68">
        <f>D84+E84</f>
        <v>1773225.05</v>
      </c>
      <c r="D84" s="65">
        <v>273225.05</v>
      </c>
      <c r="E84" s="58">
        <v>1500000</v>
      </c>
      <c r="F84" s="59">
        <f>H84+J84</f>
        <v>1773225.05</v>
      </c>
      <c r="G84" s="45">
        <f t="shared" si="5"/>
        <v>100</v>
      </c>
      <c r="H84" s="57">
        <v>273225.05</v>
      </c>
      <c r="I84" s="56">
        <v>0</v>
      </c>
      <c r="J84" s="65">
        <v>1500000</v>
      </c>
      <c r="K84" s="59">
        <f t="shared" si="11"/>
        <v>100</v>
      </c>
    </row>
    <row r="85" spans="1:11" s="86" customFormat="1" ht="30" customHeight="1" outlineLevel="6">
      <c r="A85" s="152">
        <v>6</v>
      </c>
      <c r="B85" s="115" t="s">
        <v>114</v>
      </c>
      <c r="C85" s="116">
        <f t="shared" si="4"/>
        <v>699900</v>
      </c>
      <c r="D85" s="123">
        <f>D86+D88</f>
        <v>699900</v>
      </c>
      <c r="E85" s="123">
        <f>E86+E88</f>
        <v>0</v>
      </c>
      <c r="F85" s="117">
        <f t="shared" si="7"/>
        <v>658804.80000000005</v>
      </c>
      <c r="G85" s="117">
        <f t="shared" si="5"/>
        <v>94.128418345477925</v>
      </c>
      <c r="H85" s="123">
        <f>H86+H88</f>
        <v>658804.80000000005</v>
      </c>
      <c r="I85" s="117">
        <f t="shared" si="6"/>
        <v>94.128418345477925</v>
      </c>
      <c r="J85" s="123">
        <f>J86</f>
        <v>0</v>
      </c>
      <c r="K85" s="117">
        <v>0</v>
      </c>
    </row>
    <row r="86" spans="1:11" ht="21" customHeight="1" outlineLevel="7">
      <c r="A86" s="153"/>
      <c r="B86" s="14" t="s">
        <v>28</v>
      </c>
      <c r="C86" s="42">
        <f t="shared" ref="C86:C100" si="12">D86+E86</f>
        <v>699900</v>
      </c>
      <c r="D86" s="43">
        <f>D87</f>
        <v>699900</v>
      </c>
      <c r="E86" s="43">
        <f t="shared" ref="E86:J86" si="13">E87</f>
        <v>0</v>
      </c>
      <c r="F86" s="43">
        <f t="shared" si="7"/>
        <v>658804.80000000005</v>
      </c>
      <c r="G86" s="43">
        <f t="shared" si="5"/>
        <v>94.128418345477925</v>
      </c>
      <c r="H86" s="43">
        <f t="shared" si="13"/>
        <v>658804.80000000005</v>
      </c>
      <c r="I86" s="43">
        <f t="shared" si="6"/>
        <v>94.128418345477925</v>
      </c>
      <c r="J86" s="43">
        <f t="shared" si="13"/>
        <v>0</v>
      </c>
      <c r="K86" s="43">
        <v>0</v>
      </c>
    </row>
    <row r="87" spans="1:11" ht="18.600000000000001" customHeight="1" outlineLevel="2">
      <c r="A87" s="153"/>
      <c r="B87" s="15" t="s">
        <v>29</v>
      </c>
      <c r="C87" s="44">
        <f t="shared" si="12"/>
        <v>699900</v>
      </c>
      <c r="D87" s="45">
        <v>699900</v>
      </c>
      <c r="E87" s="45">
        <v>0</v>
      </c>
      <c r="F87" s="45">
        <f t="shared" si="7"/>
        <v>658804.80000000005</v>
      </c>
      <c r="G87" s="45">
        <f t="shared" si="5"/>
        <v>94.128418345477925</v>
      </c>
      <c r="H87" s="45">
        <v>658804.80000000005</v>
      </c>
      <c r="I87" s="45">
        <f t="shared" si="6"/>
        <v>94.128418345477925</v>
      </c>
      <c r="J87" s="45">
        <v>0</v>
      </c>
      <c r="K87" s="45">
        <v>0</v>
      </c>
    </row>
    <row r="88" spans="1:11" ht="18.600000000000001" customHeight="1" outlineLevel="2">
      <c r="A88" s="153"/>
      <c r="B88" s="93" t="s">
        <v>151</v>
      </c>
      <c r="C88" s="44">
        <f>C89</f>
        <v>0</v>
      </c>
      <c r="D88" s="45">
        <f>D89</f>
        <v>0</v>
      </c>
      <c r="E88" s="45">
        <f>E89</f>
        <v>0</v>
      </c>
      <c r="F88" s="43">
        <f>F89</f>
        <v>0</v>
      </c>
      <c r="G88" s="43">
        <v>0</v>
      </c>
      <c r="H88" s="43">
        <f>H89</f>
        <v>0</v>
      </c>
      <c r="I88" s="43">
        <v>0</v>
      </c>
      <c r="J88" s="45">
        <f>J89</f>
        <v>0</v>
      </c>
      <c r="K88" s="45">
        <v>0</v>
      </c>
    </row>
    <row r="89" spans="1:11" ht="18.600000000000001" customHeight="1" outlineLevel="2">
      <c r="A89" s="153"/>
      <c r="B89" s="93" t="s">
        <v>152</v>
      </c>
      <c r="C89" s="44">
        <f>D89+E89</f>
        <v>0</v>
      </c>
      <c r="D89" s="45">
        <v>0</v>
      </c>
      <c r="E89" s="45">
        <v>0</v>
      </c>
      <c r="F89" s="43">
        <f>H89+J89</f>
        <v>0</v>
      </c>
      <c r="G89" s="43">
        <v>0</v>
      </c>
      <c r="H89" s="43">
        <v>0</v>
      </c>
      <c r="I89" s="43">
        <v>0</v>
      </c>
      <c r="J89" s="45">
        <v>0</v>
      </c>
      <c r="K89" s="45">
        <v>0</v>
      </c>
    </row>
    <row r="90" spans="1:11" s="86" customFormat="1" ht="27.6" customHeight="1" outlineLevel="3">
      <c r="A90" s="152">
        <v>7</v>
      </c>
      <c r="B90" s="115" t="s">
        <v>138</v>
      </c>
      <c r="C90" s="116">
        <f t="shared" si="12"/>
        <v>4906257.37</v>
      </c>
      <c r="D90" s="117">
        <f>D91</f>
        <v>49062.57</v>
      </c>
      <c r="E90" s="117">
        <f t="shared" ref="E90:J90" si="14">E91</f>
        <v>4857194.8</v>
      </c>
      <c r="F90" s="117">
        <f t="shared" si="7"/>
        <v>4906257.37</v>
      </c>
      <c r="G90" s="117">
        <f t="shared" si="5"/>
        <v>100</v>
      </c>
      <c r="H90" s="117">
        <f t="shared" si="14"/>
        <v>49062.57</v>
      </c>
      <c r="I90" s="117">
        <f t="shared" si="6"/>
        <v>100</v>
      </c>
      <c r="J90" s="117">
        <f t="shared" si="14"/>
        <v>4857194.8</v>
      </c>
      <c r="K90" s="117">
        <f>J90/E90*100</f>
        <v>100</v>
      </c>
    </row>
    <row r="91" spans="1:11" ht="40.5" customHeight="1" outlineLevel="4">
      <c r="A91" s="153"/>
      <c r="B91" s="14" t="s">
        <v>30</v>
      </c>
      <c r="C91" s="42">
        <f t="shared" si="12"/>
        <v>4906257.37</v>
      </c>
      <c r="D91" s="43">
        <f>D92</f>
        <v>49062.57</v>
      </c>
      <c r="E91" s="43">
        <f>E92</f>
        <v>4857194.8</v>
      </c>
      <c r="F91" s="43">
        <f t="shared" si="7"/>
        <v>4906257.37</v>
      </c>
      <c r="G91" s="43">
        <f t="shared" si="5"/>
        <v>100</v>
      </c>
      <c r="H91" s="43">
        <f>H92</f>
        <v>49062.57</v>
      </c>
      <c r="I91" s="43">
        <f t="shared" si="6"/>
        <v>100</v>
      </c>
      <c r="J91" s="43">
        <f>J92</f>
        <v>4857194.8</v>
      </c>
      <c r="K91" s="43">
        <f>J91/E91*100</f>
        <v>100</v>
      </c>
    </row>
    <row r="92" spans="1:11" ht="42" customHeight="1" outlineLevel="6">
      <c r="A92" s="153"/>
      <c r="B92" s="15" t="s">
        <v>115</v>
      </c>
      <c r="C92" s="44">
        <f t="shared" si="12"/>
        <v>4906257.37</v>
      </c>
      <c r="D92" s="45">
        <v>49062.57</v>
      </c>
      <c r="E92" s="45">
        <v>4857194.8</v>
      </c>
      <c r="F92" s="45">
        <f t="shared" si="7"/>
        <v>4906257.37</v>
      </c>
      <c r="G92" s="45">
        <f t="shared" si="5"/>
        <v>100</v>
      </c>
      <c r="H92" s="45">
        <v>49062.57</v>
      </c>
      <c r="I92" s="45">
        <f t="shared" si="6"/>
        <v>100</v>
      </c>
      <c r="J92" s="45">
        <v>4857194.8</v>
      </c>
      <c r="K92" s="45">
        <f>J92/E92*100</f>
        <v>100</v>
      </c>
    </row>
    <row r="93" spans="1:11" s="86" customFormat="1" ht="28.5" customHeight="1" outlineLevel="6">
      <c r="A93" s="152">
        <v>8</v>
      </c>
      <c r="B93" s="115" t="s">
        <v>31</v>
      </c>
      <c r="C93" s="116">
        <f t="shared" si="12"/>
        <v>56008669.43</v>
      </c>
      <c r="D93" s="117">
        <f>D94</f>
        <v>3638645.57</v>
      </c>
      <c r="E93" s="117">
        <f>E94</f>
        <v>52370023.859999999</v>
      </c>
      <c r="F93" s="117">
        <f t="shared" si="7"/>
        <v>56008424.07</v>
      </c>
      <c r="G93" s="117">
        <f t="shared" si="5"/>
        <v>99.999561924961796</v>
      </c>
      <c r="H93" s="117">
        <f>H94</f>
        <v>3638400.21</v>
      </c>
      <c r="I93" s="117">
        <f t="shared" si="6"/>
        <v>99.993256831552301</v>
      </c>
      <c r="J93" s="117">
        <f>J94</f>
        <v>52370023.859999999</v>
      </c>
      <c r="K93" s="117">
        <f>J93/E93*100</f>
        <v>100</v>
      </c>
    </row>
    <row r="94" spans="1:11" ht="27.75" customHeight="1" outlineLevel="6">
      <c r="A94" s="153"/>
      <c r="B94" s="14" t="s">
        <v>32</v>
      </c>
      <c r="C94" s="42">
        <f>D94+E94</f>
        <v>56008669.43</v>
      </c>
      <c r="D94" s="43">
        <f>D95+D96+D99+D100+D97+D98</f>
        <v>3638645.57</v>
      </c>
      <c r="E94" s="43">
        <f>E95+E96+E99+E100</f>
        <v>52370023.859999999</v>
      </c>
      <c r="F94" s="43">
        <f t="shared" si="7"/>
        <v>56008424.07</v>
      </c>
      <c r="G94" s="43">
        <f t="shared" ref="G94:G150" si="15">F94/C94*100</f>
        <v>99.999561924961796</v>
      </c>
      <c r="H94" s="43">
        <f>H95+H96+H99+H100+H97+H98</f>
        <v>3638400.21</v>
      </c>
      <c r="I94" s="43">
        <f t="shared" ref="I94:I150" si="16">H94/D94*100</f>
        <v>99.993256831552301</v>
      </c>
      <c r="J94" s="43">
        <f>J95+J96+J99+J100</f>
        <v>52370023.859999999</v>
      </c>
      <c r="K94" s="43">
        <f>J94/E94*100</f>
        <v>100</v>
      </c>
    </row>
    <row r="95" spans="1:11" ht="26.4" outlineLevel="6">
      <c r="A95" s="153"/>
      <c r="B95" s="15" t="s">
        <v>89</v>
      </c>
      <c r="C95" s="44">
        <f t="shared" si="12"/>
        <v>562500</v>
      </c>
      <c r="D95" s="45">
        <v>562500</v>
      </c>
      <c r="E95" s="45">
        <v>0</v>
      </c>
      <c r="F95" s="45">
        <f t="shared" si="7"/>
        <v>562500</v>
      </c>
      <c r="G95" s="45">
        <f t="shared" si="15"/>
        <v>100</v>
      </c>
      <c r="H95" s="45">
        <v>562500</v>
      </c>
      <c r="I95" s="45">
        <f t="shared" si="16"/>
        <v>100</v>
      </c>
      <c r="J95" s="45">
        <v>0</v>
      </c>
      <c r="K95" s="45">
        <v>0</v>
      </c>
    </row>
    <row r="96" spans="1:11" ht="30.75" customHeight="1" outlineLevel="6">
      <c r="A96" s="153"/>
      <c r="B96" s="15" t="s">
        <v>61</v>
      </c>
      <c r="C96" s="44">
        <f t="shared" si="12"/>
        <v>137500</v>
      </c>
      <c r="D96" s="45">
        <v>137500</v>
      </c>
      <c r="E96" s="45">
        <v>0</v>
      </c>
      <c r="F96" s="45">
        <f t="shared" si="7"/>
        <v>137472.4</v>
      </c>
      <c r="G96" s="45">
        <f t="shared" si="15"/>
        <v>99.979927272727267</v>
      </c>
      <c r="H96" s="45">
        <v>137472.4</v>
      </c>
      <c r="I96" s="45">
        <f t="shared" si="16"/>
        <v>99.979927272727267</v>
      </c>
      <c r="J96" s="45">
        <v>0</v>
      </c>
      <c r="K96" s="45">
        <v>0</v>
      </c>
    </row>
    <row r="97" spans="1:11" ht="30.75" customHeight="1" outlineLevel="6">
      <c r="A97" s="153"/>
      <c r="B97" s="15" t="s">
        <v>201</v>
      </c>
      <c r="C97" s="44">
        <f t="shared" si="12"/>
        <v>60000</v>
      </c>
      <c r="D97" s="45">
        <v>60000</v>
      </c>
      <c r="E97" s="45">
        <v>0</v>
      </c>
      <c r="F97" s="45">
        <f t="shared" si="7"/>
        <v>60000</v>
      </c>
      <c r="G97" s="45">
        <f t="shared" si="15"/>
        <v>100</v>
      </c>
      <c r="H97" s="45">
        <v>60000</v>
      </c>
      <c r="I97" s="45">
        <f t="shared" si="16"/>
        <v>100</v>
      </c>
      <c r="J97" s="45">
        <v>0</v>
      </c>
      <c r="K97" s="45">
        <v>0</v>
      </c>
    </row>
    <row r="98" spans="1:11" ht="30.75" customHeight="1" outlineLevel="6">
      <c r="A98" s="153"/>
      <c r="B98" s="15" t="s">
        <v>202</v>
      </c>
      <c r="C98" s="44">
        <f t="shared" si="12"/>
        <v>265808.82</v>
      </c>
      <c r="D98" s="45">
        <v>265808.82</v>
      </c>
      <c r="E98" s="45">
        <v>0</v>
      </c>
      <c r="F98" s="45">
        <f t="shared" si="7"/>
        <v>265808.82</v>
      </c>
      <c r="G98" s="45">
        <f t="shared" si="15"/>
        <v>100</v>
      </c>
      <c r="H98" s="45">
        <v>265808.82</v>
      </c>
      <c r="I98" s="45">
        <f t="shared" si="16"/>
        <v>100</v>
      </c>
      <c r="J98" s="45">
        <v>0</v>
      </c>
      <c r="K98" s="45">
        <v>0</v>
      </c>
    </row>
    <row r="99" spans="1:11" ht="45.75" customHeight="1" outlineLevel="6">
      <c r="A99" s="153"/>
      <c r="B99" s="15" t="s">
        <v>116</v>
      </c>
      <c r="C99" s="44">
        <f t="shared" si="12"/>
        <v>140000</v>
      </c>
      <c r="D99" s="45">
        <v>1400</v>
      </c>
      <c r="E99" s="45">
        <v>138600</v>
      </c>
      <c r="F99" s="45">
        <f t="shared" si="7"/>
        <v>140000</v>
      </c>
      <c r="G99" s="45">
        <f t="shared" si="15"/>
        <v>100</v>
      </c>
      <c r="H99" s="45">
        <v>1400</v>
      </c>
      <c r="I99" s="45">
        <f t="shared" si="16"/>
        <v>100</v>
      </c>
      <c r="J99" s="45">
        <v>138600</v>
      </c>
      <c r="K99" s="45">
        <v>100</v>
      </c>
    </row>
    <row r="100" spans="1:11" ht="42" customHeight="1" outlineLevel="6">
      <c r="A100" s="153"/>
      <c r="B100" s="15" t="s">
        <v>117</v>
      </c>
      <c r="C100" s="44">
        <f t="shared" si="12"/>
        <v>54842860.609999999</v>
      </c>
      <c r="D100" s="45">
        <v>2611436.75</v>
      </c>
      <c r="E100" s="45">
        <v>52231423.859999999</v>
      </c>
      <c r="F100" s="45">
        <f t="shared" si="7"/>
        <v>54842642.850000001</v>
      </c>
      <c r="G100" s="45">
        <f t="shared" si="15"/>
        <v>99.99960293829028</v>
      </c>
      <c r="H100" s="45">
        <v>2611218.9900000002</v>
      </c>
      <c r="I100" s="45">
        <f t="shared" si="16"/>
        <v>99.991661295262091</v>
      </c>
      <c r="J100" s="45">
        <v>52231423.859999999</v>
      </c>
      <c r="K100" s="45">
        <v>100</v>
      </c>
    </row>
    <row r="101" spans="1:11" s="86" customFormat="1" ht="27.75" customHeight="1" outlineLevel="7">
      <c r="A101" s="152">
        <v>9</v>
      </c>
      <c r="B101" s="115" t="s">
        <v>90</v>
      </c>
      <c r="C101" s="116">
        <f t="shared" ref="C101:C169" si="17">D101+E101</f>
        <v>5954823</v>
      </c>
      <c r="D101" s="117">
        <f>D102</f>
        <v>1200000</v>
      </c>
      <c r="E101" s="117">
        <f t="shared" ref="E101:J101" si="18">E102</f>
        <v>4754823</v>
      </c>
      <c r="F101" s="117">
        <f t="shared" ref="F101:F152" si="19">H101+J101</f>
        <v>5954823</v>
      </c>
      <c r="G101" s="117">
        <f t="shared" si="15"/>
        <v>100</v>
      </c>
      <c r="H101" s="117">
        <f t="shared" si="18"/>
        <v>1200000</v>
      </c>
      <c r="I101" s="117">
        <f t="shared" si="16"/>
        <v>100</v>
      </c>
      <c r="J101" s="117">
        <f t="shared" si="18"/>
        <v>4754823</v>
      </c>
      <c r="K101" s="117">
        <f>J101/E101*100</f>
        <v>100</v>
      </c>
    </row>
    <row r="102" spans="1:11" ht="28.5" customHeight="1" outlineLevel="2">
      <c r="A102" s="153"/>
      <c r="B102" s="14" t="s">
        <v>33</v>
      </c>
      <c r="C102" s="42">
        <f t="shared" si="17"/>
        <v>5954823</v>
      </c>
      <c r="D102" s="43">
        <f>D103</f>
        <v>1200000</v>
      </c>
      <c r="E102" s="43">
        <f t="shared" ref="E102:J102" si="20">E103</f>
        <v>4754823</v>
      </c>
      <c r="F102" s="43">
        <f t="shared" si="19"/>
        <v>5954823</v>
      </c>
      <c r="G102" s="43">
        <f t="shared" si="15"/>
        <v>100</v>
      </c>
      <c r="H102" s="43">
        <f t="shared" si="20"/>
        <v>1200000</v>
      </c>
      <c r="I102" s="43">
        <f t="shared" si="16"/>
        <v>100</v>
      </c>
      <c r="J102" s="43">
        <f t="shared" si="20"/>
        <v>4754823</v>
      </c>
      <c r="K102" s="43">
        <f>J102/E102*100</f>
        <v>100</v>
      </c>
    </row>
    <row r="103" spans="1:11" ht="29.25" customHeight="1" outlineLevel="3">
      <c r="A103" s="155"/>
      <c r="B103" s="15" t="s">
        <v>34</v>
      </c>
      <c r="C103" s="44">
        <f t="shared" si="17"/>
        <v>5954823</v>
      </c>
      <c r="D103" s="45">
        <v>1200000</v>
      </c>
      <c r="E103" s="45">
        <v>4754823</v>
      </c>
      <c r="F103" s="45">
        <f t="shared" si="19"/>
        <v>5954823</v>
      </c>
      <c r="G103" s="45">
        <f t="shared" si="15"/>
        <v>100</v>
      </c>
      <c r="H103" s="45">
        <v>1200000</v>
      </c>
      <c r="I103" s="45">
        <f t="shared" si="16"/>
        <v>100</v>
      </c>
      <c r="J103" s="45">
        <v>4754823</v>
      </c>
      <c r="K103" s="45">
        <f>J103/E103*100</f>
        <v>100</v>
      </c>
    </row>
    <row r="104" spans="1:11" s="86" customFormat="1" ht="42" customHeight="1" outlineLevel="4">
      <c r="A104" s="152">
        <v>10</v>
      </c>
      <c r="B104" s="115" t="s">
        <v>118</v>
      </c>
      <c r="C104" s="116">
        <f t="shared" si="17"/>
        <v>193173090.31</v>
      </c>
      <c r="D104" s="117">
        <f>D105+D114+D130</f>
        <v>38038248.140000001</v>
      </c>
      <c r="E104" s="117">
        <f>E105+E114+E130</f>
        <v>155134842.16999999</v>
      </c>
      <c r="F104" s="117">
        <f t="shared" si="19"/>
        <v>186707741.97999999</v>
      </c>
      <c r="G104" s="117">
        <f t="shared" si="15"/>
        <v>96.653080240304405</v>
      </c>
      <c r="H104" s="117">
        <f>H105+H114+H130</f>
        <v>31572899.809999999</v>
      </c>
      <c r="I104" s="117">
        <f t="shared" si="16"/>
        <v>83.003033404156128</v>
      </c>
      <c r="J104" s="117">
        <f>J105+J114+J130</f>
        <v>155134842.16999999</v>
      </c>
      <c r="K104" s="117">
        <f>J104/E104*100</f>
        <v>100</v>
      </c>
    </row>
    <row r="105" spans="1:11" ht="28.5" customHeight="1" outlineLevel="5">
      <c r="A105" s="153"/>
      <c r="B105" s="14" t="s">
        <v>35</v>
      </c>
      <c r="C105" s="42">
        <f t="shared" si="17"/>
        <v>17964457.09</v>
      </c>
      <c r="D105" s="43">
        <f>D106+D111+D112+D113+D107+D108+D109+D110</f>
        <v>17964457.09</v>
      </c>
      <c r="E105" s="43">
        <f>E106+E111+E112+E113+E107+E108+E109+E110</f>
        <v>0</v>
      </c>
      <c r="F105" s="43">
        <f t="shared" si="19"/>
        <v>12607073.970000001</v>
      </c>
      <c r="G105" s="43">
        <f t="shared" si="15"/>
        <v>70.177873491193836</v>
      </c>
      <c r="H105" s="43">
        <f>H106+H111+H112+H113+H9+H107+H108+H109+H110</f>
        <v>12607073.970000001</v>
      </c>
      <c r="I105" s="43">
        <f t="shared" si="16"/>
        <v>70.177873491193836</v>
      </c>
      <c r="J105" s="43">
        <f>J106+J111+J112+J113+J107+J108+J109+J110</f>
        <v>0</v>
      </c>
      <c r="K105" s="45">
        <v>0</v>
      </c>
    </row>
    <row r="106" spans="1:11" ht="29.25" customHeight="1" outlineLevel="6">
      <c r="A106" s="153"/>
      <c r="B106" s="15" t="s">
        <v>62</v>
      </c>
      <c r="C106" s="44">
        <f t="shared" si="17"/>
        <v>3192414.8</v>
      </c>
      <c r="D106" s="45">
        <v>3192414.8</v>
      </c>
      <c r="E106" s="45">
        <v>0</v>
      </c>
      <c r="F106" s="45">
        <f t="shared" si="19"/>
        <v>2992414.8</v>
      </c>
      <c r="G106" s="45">
        <f t="shared" si="15"/>
        <v>93.735149956077137</v>
      </c>
      <c r="H106" s="45">
        <v>2992414.8</v>
      </c>
      <c r="I106" s="45">
        <f t="shared" si="16"/>
        <v>93.735149956077137</v>
      </c>
      <c r="J106" s="45">
        <v>0</v>
      </c>
      <c r="K106" s="45">
        <v>0</v>
      </c>
    </row>
    <row r="107" spans="1:11" ht="27" customHeight="1" outlineLevel="6">
      <c r="A107" s="153"/>
      <c r="B107" s="15" t="s">
        <v>63</v>
      </c>
      <c r="C107" s="44">
        <f t="shared" si="17"/>
        <v>2779440</v>
      </c>
      <c r="D107" s="45">
        <v>2779440</v>
      </c>
      <c r="E107" s="45">
        <v>0</v>
      </c>
      <c r="F107" s="45">
        <f t="shared" si="19"/>
        <v>2270035.4700000002</v>
      </c>
      <c r="G107" s="45">
        <f t="shared" si="15"/>
        <v>81.672404153354634</v>
      </c>
      <c r="H107" s="45">
        <v>2270035.4700000002</v>
      </c>
      <c r="I107" s="45">
        <f t="shared" si="16"/>
        <v>81.672404153354634</v>
      </c>
      <c r="J107" s="45">
        <v>0</v>
      </c>
      <c r="K107" s="45">
        <v>0</v>
      </c>
    </row>
    <row r="108" spans="1:11" ht="26.25" customHeight="1" outlineLevel="6">
      <c r="A108" s="153"/>
      <c r="B108" s="15" t="s">
        <v>64</v>
      </c>
      <c r="C108" s="44">
        <f t="shared" si="17"/>
        <v>500000</v>
      </c>
      <c r="D108" s="45">
        <v>500000</v>
      </c>
      <c r="E108" s="45">
        <v>0</v>
      </c>
      <c r="F108" s="45">
        <f t="shared" si="19"/>
        <v>482335.2</v>
      </c>
      <c r="G108" s="45">
        <f t="shared" si="15"/>
        <v>96.467039999999997</v>
      </c>
      <c r="H108" s="45">
        <v>482335.2</v>
      </c>
      <c r="I108" s="45">
        <f t="shared" si="16"/>
        <v>96.467039999999997</v>
      </c>
      <c r="J108" s="45">
        <v>0</v>
      </c>
      <c r="K108" s="45">
        <v>0</v>
      </c>
    </row>
    <row r="109" spans="1:11" ht="28.5" customHeight="1" outlineLevel="6">
      <c r="A109" s="153"/>
      <c r="B109" s="15" t="s">
        <v>65</v>
      </c>
      <c r="C109" s="44">
        <f t="shared" si="17"/>
        <v>5397737.0899999999</v>
      </c>
      <c r="D109" s="45">
        <v>5397737.0899999999</v>
      </c>
      <c r="E109" s="45">
        <v>0</v>
      </c>
      <c r="F109" s="45">
        <f t="shared" si="19"/>
        <v>4650338.8099999996</v>
      </c>
      <c r="G109" s="45">
        <f t="shared" si="15"/>
        <v>86.153488627953905</v>
      </c>
      <c r="H109" s="45">
        <v>4650338.8099999996</v>
      </c>
      <c r="I109" s="45">
        <f t="shared" si="16"/>
        <v>86.153488627953905</v>
      </c>
      <c r="J109" s="45">
        <v>0</v>
      </c>
      <c r="K109" s="45">
        <v>0</v>
      </c>
    </row>
    <row r="110" spans="1:11" ht="25.5" customHeight="1" outlineLevel="6">
      <c r="A110" s="153"/>
      <c r="B110" s="15" t="s">
        <v>66</v>
      </c>
      <c r="C110" s="44">
        <f t="shared" si="17"/>
        <v>850034.78</v>
      </c>
      <c r="D110" s="45">
        <v>850034.78</v>
      </c>
      <c r="E110" s="45">
        <v>0</v>
      </c>
      <c r="F110" s="45">
        <f t="shared" si="19"/>
        <v>410006.96</v>
      </c>
      <c r="G110" s="45">
        <f t="shared" si="15"/>
        <v>48.234139313687848</v>
      </c>
      <c r="H110" s="45">
        <v>410006.96</v>
      </c>
      <c r="I110" s="45">
        <f t="shared" si="16"/>
        <v>48.234139313687848</v>
      </c>
      <c r="J110" s="45">
        <v>0</v>
      </c>
      <c r="K110" s="45">
        <v>0</v>
      </c>
    </row>
    <row r="111" spans="1:11" ht="27.75" customHeight="1" outlineLevel="7">
      <c r="A111" s="153"/>
      <c r="B111" s="15" t="s">
        <v>102</v>
      </c>
      <c r="C111" s="44">
        <f t="shared" si="17"/>
        <v>192460.79999999999</v>
      </c>
      <c r="D111" s="45">
        <v>192460.79999999999</v>
      </c>
      <c r="E111" s="45">
        <v>0</v>
      </c>
      <c r="F111" s="45">
        <f t="shared" si="19"/>
        <v>192460.79999999999</v>
      </c>
      <c r="G111" s="45">
        <f t="shared" si="15"/>
        <v>100</v>
      </c>
      <c r="H111" s="45">
        <v>192460.79999999999</v>
      </c>
      <c r="I111" s="45">
        <f t="shared" si="16"/>
        <v>100</v>
      </c>
      <c r="J111" s="45">
        <v>0</v>
      </c>
      <c r="K111" s="45">
        <v>0</v>
      </c>
    </row>
    <row r="112" spans="1:11" ht="27" customHeight="1" outlineLevel="3">
      <c r="A112" s="153"/>
      <c r="B112" s="15" t="s">
        <v>91</v>
      </c>
      <c r="C112" s="44">
        <f t="shared" si="17"/>
        <v>3099369.62</v>
      </c>
      <c r="D112" s="45">
        <v>3099369.62</v>
      </c>
      <c r="E112" s="45">
        <v>0</v>
      </c>
      <c r="F112" s="45">
        <f t="shared" si="19"/>
        <v>171000</v>
      </c>
      <c r="G112" s="45">
        <f t="shared" si="15"/>
        <v>5.5172509563412442</v>
      </c>
      <c r="H112" s="45">
        <v>171000</v>
      </c>
      <c r="I112" s="45">
        <f t="shared" si="16"/>
        <v>5.5172509563412442</v>
      </c>
      <c r="J112" s="45">
        <v>0</v>
      </c>
      <c r="K112" s="45">
        <v>0</v>
      </c>
    </row>
    <row r="113" spans="1:11" ht="28.5" customHeight="1" outlineLevel="4">
      <c r="A113" s="153"/>
      <c r="B113" s="15" t="s">
        <v>92</v>
      </c>
      <c r="C113" s="44">
        <f t="shared" si="17"/>
        <v>1953000</v>
      </c>
      <c r="D113" s="45">
        <v>1953000</v>
      </c>
      <c r="E113" s="45">
        <v>0</v>
      </c>
      <c r="F113" s="45">
        <f t="shared" si="19"/>
        <v>1438481.93</v>
      </c>
      <c r="G113" s="45">
        <f t="shared" si="15"/>
        <v>73.654988735279062</v>
      </c>
      <c r="H113" s="45">
        <v>1438481.93</v>
      </c>
      <c r="I113" s="45">
        <f t="shared" si="16"/>
        <v>73.654988735279062</v>
      </c>
      <c r="J113" s="45">
        <v>0</v>
      </c>
      <c r="K113" s="45">
        <v>0</v>
      </c>
    </row>
    <row r="114" spans="1:11" ht="28.5" customHeight="1" outlineLevel="7">
      <c r="A114" s="153"/>
      <c r="B114" s="14" t="s">
        <v>36</v>
      </c>
      <c r="C114" s="42">
        <f t="shared" si="17"/>
        <v>167358278.77999997</v>
      </c>
      <c r="D114" s="43">
        <f>D115+D116+D117+D118+D119+D129++D120+D121+D122+D123+D124+D127+D128+D125+D126</f>
        <v>12223436.609999999</v>
      </c>
      <c r="E114" s="43">
        <f>E115+E116+E117+E118+E119+E129++E120+E121+E122+E123+E124+E127+E128</f>
        <v>155134842.16999999</v>
      </c>
      <c r="F114" s="43">
        <f>F115+F116+F117+F118+F119+F129++F120+F121+F122+F123+F124+F127+F125+F126+F128</f>
        <v>167358278.77999997</v>
      </c>
      <c r="G114" s="43">
        <f t="shared" si="15"/>
        <v>100</v>
      </c>
      <c r="H114" s="43">
        <f>H115+H116+H117+H118+H119+H129+H120+H121+H122+H123+H124+H127+H125+H126+H128</f>
        <v>12223436.609999999</v>
      </c>
      <c r="I114" s="43">
        <f t="shared" si="16"/>
        <v>100</v>
      </c>
      <c r="J114" s="43">
        <f>J115+J116+J117+J118+J119+J129+J120+J121+J122+J123+J124+J127+J125+J126+J128</f>
        <v>155134842.16999999</v>
      </c>
      <c r="K114" s="43">
        <f>J114/E114*100</f>
        <v>100</v>
      </c>
    </row>
    <row r="115" spans="1:11" outlineLevel="6">
      <c r="A115" s="153"/>
      <c r="B115" s="15" t="s">
        <v>93</v>
      </c>
      <c r="C115" s="44">
        <f t="shared" si="17"/>
        <v>0</v>
      </c>
      <c r="D115" s="45">
        <v>0</v>
      </c>
      <c r="E115" s="45">
        <v>0</v>
      </c>
      <c r="F115" s="45">
        <f t="shared" si="19"/>
        <v>0</v>
      </c>
      <c r="G115" s="45">
        <v>0</v>
      </c>
      <c r="H115" s="45">
        <v>0</v>
      </c>
      <c r="I115" s="45">
        <v>0</v>
      </c>
      <c r="J115" s="45">
        <v>0</v>
      </c>
      <c r="K115" s="45">
        <v>0</v>
      </c>
    </row>
    <row r="116" spans="1:11" ht="26.4" outlineLevel="6">
      <c r="A116" s="153"/>
      <c r="B116" s="15" t="s">
        <v>67</v>
      </c>
      <c r="C116" s="44">
        <f t="shared" si="17"/>
        <v>1047836.56</v>
      </c>
      <c r="D116" s="45">
        <v>1047836.56</v>
      </c>
      <c r="E116" s="45">
        <v>0</v>
      </c>
      <c r="F116" s="45">
        <f t="shared" si="19"/>
        <v>1047836.56</v>
      </c>
      <c r="G116" s="45">
        <f t="shared" si="15"/>
        <v>100</v>
      </c>
      <c r="H116" s="45">
        <v>1047836.56</v>
      </c>
      <c r="I116" s="45">
        <f t="shared" si="16"/>
        <v>100</v>
      </c>
      <c r="J116" s="45">
        <v>0</v>
      </c>
      <c r="K116" s="45">
        <v>0</v>
      </c>
    </row>
    <row r="117" spans="1:11" ht="26.4" outlineLevel="6">
      <c r="A117" s="153"/>
      <c r="B117" s="15" t="s">
        <v>68</v>
      </c>
      <c r="C117" s="44">
        <f t="shared" si="17"/>
        <v>866998.86</v>
      </c>
      <c r="D117" s="45">
        <v>866998.86</v>
      </c>
      <c r="E117" s="45">
        <v>0</v>
      </c>
      <c r="F117" s="45">
        <f t="shared" si="19"/>
        <v>866998.86</v>
      </c>
      <c r="G117" s="45">
        <f t="shared" si="15"/>
        <v>100</v>
      </c>
      <c r="H117" s="45">
        <v>866998.86</v>
      </c>
      <c r="I117" s="45">
        <f t="shared" si="16"/>
        <v>100</v>
      </c>
      <c r="J117" s="45">
        <v>0</v>
      </c>
      <c r="K117" s="45">
        <v>0</v>
      </c>
    </row>
    <row r="118" spans="1:11" ht="26.4" outlineLevel="6">
      <c r="A118" s="153"/>
      <c r="B118" s="15" t="s">
        <v>94</v>
      </c>
      <c r="C118" s="44">
        <f t="shared" si="17"/>
        <v>300000</v>
      </c>
      <c r="D118" s="45">
        <v>300000</v>
      </c>
      <c r="E118" s="45">
        <v>0</v>
      </c>
      <c r="F118" s="45">
        <f t="shared" si="19"/>
        <v>300000</v>
      </c>
      <c r="G118" s="45">
        <f t="shared" si="15"/>
        <v>100</v>
      </c>
      <c r="H118" s="45">
        <v>300000</v>
      </c>
      <c r="I118" s="45">
        <f t="shared" si="16"/>
        <v>100</v>
      </c>
      <c r="J118" s="45">
        <v>0</v>
      </c>
      <c r="K118" s="45">
        <v>0</v>
      </c>
    </row>
    <row r="119" spans="1:11" ht="26.4" outlineLevel="6">
      <c r="A119" s="153"/>
      <c r="B119" s="15" t="s">
        <v>69</v>
      </c>
      <c r="C119" s="44">
        <f t="shared" si="17"/>
        <v>1000000</v>
      </c>
      <c r="D119" s="45">
        <v>1000000</v>
      </c>
      <c r="E119" s="45">
        <v>0</v>
      </c>
      <c r="F119" s="45">
        <f t="shared" si="19"/>
        <v>1000000</v>
      </c>
      <c r="G119" s="45">
        <f t="shared" si="15"/>
        <v>100</v>
      </c>
      <c r="H119" s="45">
        <v>1000000</v>
      </c>
      <c r="I119" s="45">
        <f t="shared" si="16"/>
        <v>100</v>
      </c>
      <c r="J119" s="45">
        <v>0</v>
      </c>
      <c r="K119" s="45">
        <v>0</v>
      </c>
    </row>
    <row r="120" spans="1:11" ht="27" customHeight="1" outlineLevel="6">
      <c r="A120" s="153"/>
      <c r="B120" s="33" t="s">
        <v>119</v>
      </c>
      <c r="C120" s="44">
        <f t="shared" si="17"/>
        <v>0</v>
      </c>
      <c r="D120" s="45">
        <v>0</v>
      </c>
      <c r="E120" s="45">
        <v>0</v>
      </c>
      <c r="F120" s="45">
        <f t="shared" si="19"/>
        <v>0</v>
      </c>
      <c r="G120" s="45">
        <v>0</v>
      </c>
      <c r="H120" s="45">
        <v>0</v>
      </c>
      <c r="I120" s="45">
        <v>0</v>
      </c>
      <c r="J120" s="45">
        <v>0</v>
      </c>
      <c r="K120" s="45">
        <v>0</v>
      </c>
    </row>
    <row r="121" spans="1:11" ht="27" customHeight="1" outlineLevel="6">
      <c r="A121" s="153"/>
      <c r="B121" s="33" t="s">
        <v>120</v>
      </c>
      <c r="C121" s="44">
        <f t="shared" si="17"/>
        <v>0</v>
      </c>
      <c r="D121" s="45">
        <v>0</v>
      </c>
      <c r="E121" s="45">
        <v>0</v>
      </c>
      <c r="F121" s="45">
        <f t="shared" si="19"/>
        <v>0</v>
      </c>
      <c r="G121" s="45">
        <v>0</v>
      </c>
      <c r="H121" s="45">
        <v>0</v>
      </c>
      <c r="I121" s="45">
        <v>0</v>
      </c>
      <c r="J121" s="45">
        <v>0</v>
      </c>
      <c r="K121" s="45">
        <v>0</v>
      </c>
    </row>
    <row r="122" spans="1:11" ht="15.75" customHeight="1" outlineLevel="6">
      <c r="A122" s="153"/>
      <c r="B122" s="33" t="s">
        <v>121</v>
      </c>
      <c r="C122" s="44">
        <f t="shared" si="17"/>
        <v>0</v>
      </c>
      <c r="D122" s="45">
        <v>0</v>
      </c>
      <c r="E122" s="45">
        <v>0</v>
      </c>
      <c r="F122" s="45">
        <f t="shared" si="19"/>
        <v>0</v>
      </c>
      <c r="G122" s="45">
        <v>0</v>
      </c>
      <c r="H122" s="45">
        <v>0</v>
      </c>
      <c r="I122" s="45">
        <v>0</v>
      </c>
      <c r="J122" s="45">
        <v>0</v>
      </c>
      <c r="K122" s="45">
        <v>0</v>
      </c>
    </row>
    <row r="123" spans="1:11" ht="18" customHeight="1" outlineLevel="6">
      <c r="A123" s="153"/>
      <c r="B123" s="33" t="s">
        <v>122</v>
      </c>
      <c r="C123" s="44">
        <f t="shared" si="17"/>
        <v>0</v>
      </c>
      <c r="D123" s="45">
        <v>0</v>
      </c>
      <c r="E123" s="45">
        <v>0</v>
      </c>
      <c r="F123" s="45">
        <f t="shared" si="19"/>
        <v>0</v>
      </c>
      <c r="G123" s="45">
        <v>0</v>
      </c>
      <c r="H123" s="45">
        <v>0</v>
      </c>
      <c r="I123" s="45">
        <v>0</v>
      </c>
      <c r="J123" s="45">
        <v>0</v>
      </c>
      <c r="K123" s="45">
        <v>0</v>
      </c>
    </row>
    <row r="124" spans="1:11" ht="27" customHeight="1" outlineLevel="6">
      <c r="A124" s="153"/>
      <c r="B124" s="33" t="s">
        <v>123</v>
      </c>
      <c r="C124" s="44">
        <f t="shared" si="17"/>
        <v>1315653.52</v>
      </c>
      <c r="D124" s="45">
        <v>1315653.52</v>
      </c>
      <c r="E124" s="45">
        <v>0</v>
      </c>
      <c r="F124" s="45">
        <f t="shared" si="19"/>
        <v>1315653.52</v>
      </c>
      <c r="G124" s="45">
        <f t="shared" si="15"/>
        <v>100</v>
      </c>
      <c r="H124" s="45">
        <v>1315653.52</v>
      </c>
      <c r="I124" s="45">
        <f t="shared" si="16"/>
        <v>100</v>
      </c>
      <c r="J124" s="45">
        <v>0</v>
      </c>
      <c r="K124" s="45">
        <v>0</v>
      </c>
    </row>
    <row r="125" spans="1:11" ht="27" customHeight="1" outlineLevel="6">
      <c r="A125" s="153"/>
      <c r="B125" s="33" t="s">
        <v>182</v>
      </c>
      <c r="C125" s="44">
        <f t="shared" si="17"/>
        <v>500000</v>
      </c>
      <c r="D125" s="45">
        <v>500000</v>
      </c>
      <c r="E125" s="45">
        <v>0</v>
      </c>
      <c r="F125" s="45">
        <f t="shared" si="19"/>
        <v>500000</v>
      </c>
      <c r="G125" s="45">
        <f t="shared" si="15"/>
        <v>100</v>
      </c>
      <c r="H125" s="45">
        <v>500000</v>
      </c>
      <c r="I125" s="45">
        <f t="shared" si="16"/>
        <v>100</v>
      </c>
      <c r="J125" s="45">
        <v>0</v>
      </c>
      <c r="K125" s="45">
        <v>0</v>
      </c>
    </row>
    <row r="126" spans="1:11" ht="27" customHeight="1" outlineLevel="6">
      <c r="A126" s="153"/>
      <c r="B126" s="33" t="s">
        <v>183</v>
      </c>
      <c r="C126" s="44">
        <f t="shared" si="17"/>
        <v>385019.78</v>
      </c>
      <c r="D126" s="45">
        <v>385019.78</v>
      </c>
      <c r="E126" s="45">
        <v>0</v>
      </c>
      <c r="F126" s="45">
        <f t="shared" si="19"/>
        <v>385019.78</v>
      </c>
      <c r="G126" s="45">
        <f t="shared" si="15"/>
        <v>100</v>
      </c>
      <c r="H126" s="45">
        <v>385019.78</v>
      </c>
      <c r="I126" s="45">
        <f t="shared" si="16"/>
        <v>100</v>
      </c>
      <c r="J126" s="45">
        <v>0</v>
      </c>
      <c r="K126" s="45">
        <v>0</v>
      </c>
    </row>
    <row r="127" spans="1:11" ht="44.25" customHeight="1" outlineLevel="6">
      <c r="A127" s="153"/>
      <c r="B127" s="33" t="s">
        <v>124</v>
      </c>
      <c r="C127" s="44">
        <f t="shared" si="17"/>
        <v>146600850.67999998</v>
      </c>
      <c r="D127" s="45">
        <v>1466008.51</v>
      </c>
      <c r="E127" s="45">
        <v>145134842.16999999</v>
      </c>
      <c r="F127" s="45">
        <f t="shared" si="19"/>
        <v>146600850.67999998</v>
      </c>
      <c r="G127" s="45">
        <f t="shared" si="15"/>
        <v>100</v>
      </c>
      <c r="H127" s="45">
        <v>1466008.51</v>
      </c>
      <c r="I127" s="45">
        <f t="shared" si="16"/>
        <v>100</v>
      </c>
      <c r="J127" s="45">
        <v>145134842.16999999</v>
      </c>
      <c r="K127" s="45">
        <v>100</v>
      </c>
    </row>
    <row r="128" spans="1:11" ht="30.75" customHeight="1" outlineLevel="6">
      <c r="A128" s="153"/>
      <c r="B128" s="96" t="s">
        <v>173</v>
      </c>
      <c r="C128" s="44">
        <f t="shared" si="17"/>
        <v>8034240.0099999998</v>
      </c>
      <c r="D128" s="45">
        <v>1173540.01</v>
      </c>
      <c r="E128" s="45">
        <v>6860700</v>
      </c>
      <c r="F128" s="45">
        <f t="shared" si="19"/>
        <v>8034240.0099999998</v>
      </c>
      <c r="G128" s="45">
        <f t="shared" si="15"/>
        <v>100</v>
      </c>
      <c r="H128" s="45">
        <v>1173540.01</v>
      </c>
      <c r="I128" s="45">
        <f t="shared" si="16"/>
        <v>100</v>
      </c>
      <c r="J128" s="45">
        <v>6860700</v>
      </c>
      <c r="K128" s="45">
        <v>100</v>
      </c>
    </row>
    <row r="129" spans="1:11" ht="43.5" customHeight="1" outlineLevel="6">
      <c r="A129" s="153"/>
      <c r="B129" s="15" t="s">
        <v>125</v>
      </c>
      <c r="C129" s="44">
        <f t="shared" si="17"/>
        <v>7307679.3700000001</v>
      </c>
      <c r="D129" s="45">
        <v>4168379.37</v>
      </c>
      <c r="E129" s="45">
        <v>3139300</v>
      </c>
      <c r="F129" s="45">
        <f t="shared" si="19"/>
        <v>7307679.3700000001</v>
      </c>
      <c r="G129" s="45">
        <f t="shared" si="15"/>
        <v>100</v>
      </c>
      <c r="H129" s="45">
        <v>4168379.37</v>
      </c>
      <c r="I129" s="45">
        <f t="shared" si="16"/>
        <v>100</v>
      </c>
      <c r="J129" s="45">
        <v>3139300</v>
      </c>
      <c r="K129" s="45">
        <f>J129/E129*100</f>
        <v>100</v>
      </c>
    </row>
    <row r="130" spans="1:11" outlineLevel="7">
      <c r="A130" s="153"/>
      <c r="B130" s="14" t="s">
        <v>37</v>
      </c>
      <c r="C130" s="42">
        <f t="shared" si="17"/>
        <v>7850354.4399999995</v>
      </c>
      <c r="D130" s="43">
        <f>D131+D132+D133+D134+D135+D136+D137</f>
        <v>7850354.4399999995</v>
      </c>
      <c r="E130" s="43">
        <f>E131+E132+E133+E134+E135+E136+E137</f>
        <v>0</v>
      </c>
      <c r="F130" s="43">
        <f>F131+F132+F133+F134+F135+F136+F137</f>
        <v>6742389.2300000004</v>
      </c>
      <c r="G130" s="43">
        <f t="shared" si="15"/>
        <v>85.886430753310052</v>
      </c>
      <c r="H130" s="43">
        <f>H131+H132+H133+H134+H135+H136+H137</f>
        <v>6742389.2300000004</v>
      </c>
      <c r="I130" s="43">
        <f t="shared" si="16"/>
        <v>85.886430753310052</v>
      </c>
      <c r="J130" s="43">
        <f>J131+J132+J133+J134+J135+J136+J137</f>
        <v>0</v>
      </c>
      <c r="K130" s="43">
        <v>0</v>
      </c>
    </row>
    <row r="131" spans="1:11" outlineLevel="7">
      <c r="A131" s="153"/>
      <c r="B131" s="15" t="s">
        <v>70</v>
      </c>
      <c r="C131" s="44">
        <f t="shared" si="17"/>
        <v>1144956.3799999999</v>
      </c>
      <c r="D131" s="60">
        <v>1144956.3799999999</v>
      </c>
      <c r="E131" s="60">
        <v>0</v>
      </c>
      <c r="F131" s="45">
        <f t="shared" si="19"/>
        <v>970931.82</v>
      </c>
      <c r="G131" s="45">
        <f t="shared" si="15"/>
        <v>84.800769440666386</v>
      </c>
      <c r="H131" s="60">
        <v>970931.82</v>
      </c>
      <c r="I131" s="45">
        <f t="shared" si="16"/>
        <v>84.800769440666386</v>
      </c>
      <c r="J131" s="69">
        <v>0</v>
      </c>
      <c r="K131" s="45">
        <v>0</v>
      </c>
    </row>
    <row r="132" spans="1:11" outlineLevel="7">
      <c r="A132" s="153"/>
      <c r="B132" s="17" t="s">
        <v>71</v>
      </c>
      <c r="C132" s="44">
        <f t="shared" si="17"/>
        <v>1190000</v>
      </c>
      <c r="D132" s="45">
        <v>1190000</v>
      </c>
      <c r="E132" s="45">
        <v>0</v>
      </c>
      <c r="F132" s="45">
        <f t="shared" si="19"/>
        <v>854718.42</v>
      </c>
      <c r="G132" s="45">
        <f t="shared" si="15"/>
        <v>71.825077310924371</v>
      </c>
      <c r="H132" s="45">
        <v>854718.42</v>
      </c>
      <c r="I132" s="45">
        <f t="shared" si="16"/>
        <v>71.825077310924371</v>
      </c>
      <c r="J132" s="56">
        <v>0</v>
      </c>
      <c r="K132" s="45">
        <v>0</v>
      </c>
    </row>
    <row r="133" spans="1:11" outlineLevel="7">
      <c r="A133" s="153"/>
      <c r="B133" s="17" t="s">
        <v>95</v>
      </c>
      <c r="C133" s="44">
        <f t="shared" si="17"/>
        <v>855126.99</v>
      </c>
      <c r="D133" s="60">
        <v>855126.99</v>
      </c>
      <c r="E133" s="60">
        <v>0</v>
      </c>
      <c r="F133" s="45">
        <f t="shared" si="19"/>
        <v>767267.82</v>
      </c>
      <c r="G133" s="45">
        <f t="shared" si="15"/>
        <v>89.725599703033581</v>
      </c>
      <c r="H133" s="60">
        <v>767267.82</v>
      </c>
      <c r="I133" s="45">
        <f t="shared" si="16"/>
        <v>89.725599703033581</v>
      </c>
      <c r="J133" s="69">
        <v>0</v>
      </c>
      <c r="K133" s="45">
        <v>0</v>
      </c>
    </row>
    <row r="134" spans="1:11" ht="27" customHeight="1" outlineLevel="7">
      <c r="A134" s="153"/>
      <c r="B134" s="18" t="s">
        <v>126</v>
      </c>
      <c r="C134" s="44">
        <f t="shared" si="17"/>
        <v>2205434.7999999998</v>
      </c>
      <c r="D134" s="70">
        <v>2205434.7999999998</v>
      </c>
      <c r="E134" s="70">
        <v>0</v>
      </c>
      <c r="F134" s="45">
        <f t="shared" si="19"/>
        <v>1694634.9</v>
      </c>
      <c r="G134" s="45">
        <f t="shared" si="15"/>
        <v>76.839038723792697</v>
      </c>
      <c r="H134" s="70">
        <v>1694634.9</v>
      </c>
      <c r="I134" s="45">
        <f t="shared" si="16"/>
        <v>76.839038723792697</v>
      </c>
      <c r="J134" s="71">
        <v>0</v>
      </c>
      <c r="K134" s="45">
        <v>0</v>
      </c>
    </row>
    <row r="135" spans="1:11" ht="19.95" customHeight="1" outlineLevel="7">
      <c r="A135" s="153"/>
      <c r="B135" s="19" t="s">
        <v>96</v>
      </c>
      <c r="C135" s="72">
        <f t="shared" si="17"/>
        <v>1127560</v>
      </c>
      <c r="D135" s="70">
        <v>1127560</v>
      </c>
      <c r="E135" s="70">
        <v>0</v>
      </c>
      <c r="F135" s="45">
        <f t="shared" si="19"/>
        <v>1127560</v>
      </c>
      <c r="G135" s="45">
        <f t="shared" si="15"/>
        <v>100</v>
      </c>
      <c r="H135" s="70">
        <v>1127560</v>
      </c>
      <c r="I135" s="45">
        <f t="shared" si="16"/>
        <v>100</v>
      </c>
      <c r="J135" s="71">
        <v>0</v>
      </c>
      <c r="K135" s="45">
        <v>0</v>
      </c>
    </row>
    <row r="136" spans="1:11" ht="15.75" customHeight="1" outlineLevel="7">
      <c r="A136" s="153"/>
      <c r="B136" s="33" t="s">
        <v>127</v>
      </c>
      <c r="C136" s="72">
        <f t="shared" si="17"/>
        <v>543110.54</v>
      </c>
      <c r="D136" s="70">
        <v>543110.54</v>
      </c>
      <c r="E136" s="70">
        <v>0</v>
      </c>
      <c r="F136" s="45">
        <f t="shared" si="19"/>
        <v>543110.54</v>
      </c>
      <c r="G136" s="45">
        <f t="shared" si="15"/>
        <v>100</v>
      </c>
      <c r="H136" s="70">
        <v>543110.54</v>
      </c>
      <c r="I136" s="45">
        <f t="shared" si="16"/>
        <v>100</v>
      </c>
      <c r="J136" s="71">
        <v>0</v>
      </c>
      <c r="K136" s="45">
        <v>0</v>
      </c>
    </row>
    <row r="137" spans="1:11" ht="17.25" customHeight="1" outlineLevel="7">
      <c r="A137" s="155"/>
      <c r="B137" s="33" t="s">
        <v>203</v>
      </c>
      <c r="C137" s="74">
        <f t="shared" si="17"/>
        <v>784165.73</v>
      </c>
      <c r="D137" s="70">
        <v>784165.73</v>
      </c>
      <c r="E137" s="70">
        <v>0</v>
      </c>
      <c r="F137" s="60">
        <f t="shared" si="19"/>
        <v>784165.73</v>
      </c>
      <c r="G137" s="60">
        <f t="shared" si="15"/>
        <v>100</v>
      </c>
      <c r="H137" s="70">
        <v>784165.73</v>
      </c>
      <c r="I137" s="60">
        <f t="shared" si="16"/>
        <v>100</v>
      </c>
      <c r="J137" s="71">
        <v>0</v>
      </c>
      <c r="K137" s="60">
        <v>0</v>
      </c>
    </row>
    <row r="138" spans="1:11" ht="39.75" customHeight="1" outlineLevel="7">
      <c r="A138" s="153">
        <v>11</v>
      </c>
      <c r="B138" s="124" t="s">
        <v>153</v>
      </c>
      <c r="C138" s="125">
        <f t="shared" si="17"/>
        <v>23000</v>
      </c>
      <c r="D138" s="120">
        <f>D139+D141</f>
        <v>23000</v>
      </c>
      <c r="E138" s="120">
        <f>E139+E141</f>
        <v>0</v>
      </c>
      <c r="F138" s="120">
        <f>F139+F141</f>
        <v>23000</v>
      </c>
      <c r="G138" s="126">
        <f t="shared" si="15"/>
        <v>100</v>
      </c>
      <c r="H138" s="120">
        <f>H139+H141</f>
        <v>23000</v>
      </c>
      <c r="I138" s="126">
        <f t="shared" si="16"/>
        <v>100</v>
      </c>
      <c r="J138" s="120">
        <f>J139+J141</f>
        <v>0</v>
      </c>
      <c r="K138" s="126">
        <v>0</v>
      </c>
    </row>
    <row r="139" spans="1:11" ht="17.25" customHeight="1" outlineLevel="7">
      <c r="A139" s="153"/>
      <c r="B139" s="94" t="s">
        <v>154</v>
      </c>
      <c r="C139" s="98">
        <f t="shared" si="17"/>
        <v>3000</v>
      </c>
      <c r="D139" s="54">
        <f>D140</f>
        <v>3000</v>
      </c>
      <c r="E139" s="54">
        <f>E140</f>
        <v>0</v>
      </c>
      <c r="F139" s="54">
        <f>F140</f>
        <v>3000</v>
      </c>
      <c r="G139" s="60">
        <f t="shared" si="15"/>
        <v>100</v>
      </c>
      <c r="H139" s="54">
        <f>H140</f>
        <v>3000</v>
      </c>
      <c r="I139" s="60">
        <f t="shared" si="16"/>
        <v>100</v>
      </c>
      <c r="J139" s="54">
        <f>J140</f>
        <v>0</v>
      </c>
      <c r="K139" s="60">
        <v>0</v>
      </c>
    </row>
    <row r="140" spans="1:11" ht="28.5" customHeight="1" outlineLevel="7">
      <c r="A140" s="153"/>
      <c r="B140" s="93" t="s">
        <v>155</v>
      </c>
      <c r="C140" s="74">
        <f t="shared" si="17"/>
        <v>3000</v>
      </c>
      <c r="D140" s="65">
        <v>3000</v>
      </c>
      <c r="E140" s="65">
        <v>0</v>
      </c>
      <c r="F140" s="65">
        <f>H140+J140</f>
        <v>3000</v>
      </c>
      <c r="G140" s="60">
        <f t="shared" si="15"/>
        <v>100</v>
      </c>
      <c r="H140" s="65">
        <v>3000</v>
      </c>
      <c r="I140" s="60">
        <f t="shared" si="16"/>
        <v>100</v>
      </c>
      <c r="J140" s="65">
        <v>0</v>
      </c>
      <c r="K140" s="60">
        <v>0</v>
      </c>
    </row>
    <row r="141" spans="1:11" ht="28.5" customHeight="1" outlineLevel="7">
      <c r="A141" s="153"/>
      <c r="B141" s="94" t="s">
        <v>156</v>
      </c>
      <c r="C141" s="74">
        <f t="shared" si="17"/>
        <v>20000</v>
      </c>
      <c r="D141" s="54">
        <f>D142</f>
        <v>20000</v>
      </c>
      <c r="E141" s="54">
        <f>E142</f>
        <v>0</v>
      </c>
      <c r="F141" s="54">
        <f>F142</f>
        <v>20000</v>
      </c>
      <c r="G141" s="60">
        <f t="shared" si="15"/>
        <v>100</v>
      </c>
      <c r="H141" s="54">
        <f>H142</f>
        <v>20000</v>
      </c>
      <c r="I141" s="60">
        <f t="shared" si="16"/>
        <v>100</v>
      </c>
      <c r="J141" s="54">
        <f>J142</f>
        <v>0</v>
      </c>
      <c r="K141" s="60">
        <v>0</v>
      </c>
    </row>
    <row r="142" spans="1:11" ht="43.5" customHeight="1" outlineLevel="7">
      <c r="A142" s="153"/>
      <c r="B142" s="93" t="s">
        <v>157</v>
      </c>
      <c r="C142" s="108">
        <f t="shared" si="17"/>
        <v>20000</v>
      </c>
      <c r="D142" s="65">
        <v>20000</v>
      </c>
      <c r="E142" s="65">
        <v>0</v>
      </c>
      <c r="F142" s="65">
        <f>H142+J142</f>
        <v>20000</v>
      </c>
      <c r="G142" s="109">
        <f t="shared" si="15"/>
        <v>100</v>
      </c>
      <c r="H142" s="65">
        <v>20000</v>
      </c>
      <c r="I142" s="109">
        <f t="shared" si="16"/>
        <v>100</v>
      </c>
      <c r="J142" s="65">
        <v>0</v>
      </c>
      <c r="K142" s="109">
        <v>0</v>
      </c>
    </row>
    <row r="143" spans="1:11" s="86" customFormat="1" ht="27.75" customHeight="1" outlineLevel="6">
      <c r="A143" s="152">
        <v>12</v>
      </c>
      <c r="B143" s="127" t="s">
        <v>38</v>
      </c>
      <c r="C143" s="128">
        <f>D143+E143</f>
        <v>46708425.499999993</v>
      </c>
      <c r="D143" s="123">
        <f>D144+D146+D149+D151+D155+D158+D163+D168+D161+D165</f>
        <v>30545828.659999993</v>
      </c>
      <c r="E143" s="123">
        <f>E144+E146+E149+E151+E155+E158+E163+E168+E162+E165</f>
        <v>16162596.84</v>
      </c>
      <c r="F143" s="123">
        <f>H143+J143</f>
        <v>46418886.269999996</v>
      </c>
      <c r="G143" s="123">
        <f t="shared" si="15"/>
        <v>99.3801134872337</v>
      </c>
      <c r="H143" s="123">
        <f>H144+H146+H149+H151+H155+H158+H163+H168+H165+H161</f>
        <v>30256289.429999996</v>
      </c>
      <c r="I143" s="123">
        <f t="shared" si="16"/>
        <v>99.05211532080925</v>
      </c>
      <c r="J143" s="123">
        <f>J144+J146+J149+J151+J155+J158+J168+J165</f>
        <v>16162596.84</v>
      </c>
      <c r="K143" s="123">
        <f>J143/E143*100</f>
        <v>100</v>
      </c>
    </row>
    <row r="144" spans="1:11" outlineLevel="7">
      <c r="A144" s="153"/>
      <c r="B144" s="14" t="s">
        <v>39</v>
      </c>
      <c r="C144" s="73">
        <f t="shared" si="17"/>
        <v>187808</v>
      </c>
      <c r="D144" s="43">
        <f>D145</f>
        <v>187808</v>
      </c>
      <c r="E144" s="43">
        <f>E145</f>
        <v>0</v>
      </c>
      <c r="F144" s="43">
        <f t="shared" si="19"/>
        <v>187808</v>
      </c>
      <c r="G144" s="43">
        <f t="shared" si="15"/>
        <v>100</v>
      </c>
      <c r="H144" s="43">
        <f>H145</f>
        <v>187808</v>
      </c>
      <c r="I144" s="43">
        <f t="shared" si="16"/>
        <v>100</v>
      </c>
      <c r="J144" s="43">
        <f>J145</f>
        <v>0</v>
      </c>
      <c r="K144" s="43">
        <v>0</v>
      </c>
    </row>
    <row r="145" spans="1:11" ht="21.6" customHeight="1" outlineLevel="6">
      <c r="A145" s="153"/>
      <c r="B145" s="15" t="s">
        <v>40</v>
      </c>
      <c r="C145" s="83">
        <f t="shared" si="17"/>
        <v>187808</v>
      </c>
      <c r="D145" s="45">
        <v>187808</v>
      </c>
      <c r="E145" s="45">
        <v>0</v>
      </c>
      <c r="F145" s="85">
        <f t="shared" si="19"/>
        <v>187808</v>
      </c>
      <c r="G145" s="45">
        <f t="shared" si="15"/>
        <v>100</v>
      </c>
      <c r="H145" s="45">
        <v>187808</v>
      </c>
      <c r="I145" s="45">
        <f t="shared" si="16"/>
        <v>100</v>
      </c>
      <c r="J145" s="45">
        <v>0</v>
      </c>
      <c r="K145" s="45">
        <v>0</v>
      </c>
    </row>
    <row r="146" spans="1:11" ht="26.4" outlineLevel="7">
      <c r="A146" s="153"/>
      <c r="B146" s="14" t="s">
        <v>41</v>
      </c>
      <c r="C146" s="84">
        <f t="shared" si="17"/>
        <v>1108128.3599999999</v>
      </c>
      <c r="D146" s="43">
        <f>D147+D148</f>
        <v>1108128.3599999999</v>
      </c>
      <c r="E146" s="43">
        <f>E147+E148</f>
        <v>0</v>
      </c>
      <c r="F146" s="43">
        <f>F147+F148</f>
        <v>1108128.3599999999</v>
      </c>
      <c r="G146" s="43">
        <f t="shared" si="15"/>
        <v>100</v>
      </c>
      <c r="H146" s="43">
        <f>H147+H148</f>
        <v>1108128.3599999999</v>
      </c>
      <c r="I146" s="43">
        <f t="shared" si="16"/>
        <v>100</v>
      </c>
      <c r="J146" s="43">
        <f>J147</f>
        <v>0</v>
      </c>
      <c r="K146" s="43">
        <v>0</v>
      </c>
    </row>
    <row r="147" spans="1:11" outlineLevel="6">
      <c r="A147" s="153"/>
      <c r="B147" s="15" t="s">
        <v>97</v>
      </c>
      <c r="C147" s="83">
        <f t="shared" si="17"/>
        <v>668128.36</v>
      </c>
      <c r="D147" s="45">
        <v>668128.36</v>
      </c>
      <c r="E147" s="45">
        <v>0</v>
      </c>
      <c r="F147" s="85">
        <f t="shared" si="19"/>
        <v>668128.36</v>
      </c>
      <c r="G147" s="45">
        <f t="shared" si="15"/>
        <v>100</v>
      </c>
      <c r="H147" s="45">
        <v>668128.36</v>
      </c>
      <c r="I147" s="45">
        <f t="shared" si="16"/>
        <v>100</v>
      </c>
      <c r="J147" s="45">
        <v>0</v>
      </c>
      <c r="K147" s="45">
        <v>0</v>
      </c>
    </row>
    <row r="148" spans="1:11" ht="26.4" outlineLevel="6">
      <c r="A148" s="153"/>
      <c r="B148" s="93" t="s">
        <v>158</v>
      </c>
      <c r="C148" s="83">
        <f t="shared" si="17"/>
        <v>440000</v>
      </c>
      <c r="D148" s="45">
        <v>440000</v>
      </c>
      <c r="E148" s="45">
        <v>0</v>
      </c>
      <c r="F148" s="85">
        <f t="shared" si="19"/>
        <v>440000</v>
      </c>
      <c r="G148" s="45">
        <f t="shared" si="15"/>
        <v>100</v>
      </c>
      <c r="H148" s="45">
        <v>440000</v>
      </c>
      <c r="I148" s="45">
        <f t="shared" si="16"/>
        <v>100</v>
      </c>
      <c r="J148" s="45">
        <v>0</v>
      </c>
      <c r="K148" s="45">
        <v>0</v>
      </c>
    </row>
    <row r="149" spans="1:11" ht="26.25" customHeight="1" outlineLevel="7">
      <c r="A149" s="153"/>
      <c r="B149" s="14" t="s">
        <v>42</v>
      </c>
      <c r="C149" s="84">
        <f t="shared" si="17"/>
        <v>169702.02</v>
      </c>
      <c r="D149" s="43">
        <f>D150</f>
        <v>1697.02</v>
      </c>
      <c r="E149" s="43">
        <f>E150</f>
        <v>168005</v>
      </c>
      <c r="F149" s="43">
        <f>F150</f>
        <v>169702.02</v>
      </c>
      <c r="G149" s="43">
        <f t="shared" si="15"/>
        <v>100</v>
      </c>
      <c r="H149" s="43">
        <f>H150</f>
        <v>1697.02</v>
      </c>
      <c r="I149" s="43">
        <f t="shared" si="16"/>
        <v>100</v>
      </c>
      <c r="J149" s="43">
        <f>J150</f>
        <v>168005</v>
      </c>
      <c r="K149" s="43">
        <f>J149/E149*100</f>
        <v>100</v>
      </c>
    </row>
    <row r="150" spans="1:11" ht="34.5" customHeight="1" outlineLevel="7">
      <c r="A150" s="153"/>
      <c r="B150" s="15" t="s">
        <v>128</v>
      </c>
      <c r="C150" s="83">
        <f t="shared" si="17"/>
        <v>169702.02</v>
      </c>
      <c r="D150" s="45">
        <v>1697.02</v>
      </c>
      <c r="E150" s="45">
        <v>168005</v>
      </c>
      <c r="F150" s="85">
        <f t="shared" si="19"/>
        <v>169702.02</v>
      </c>
      <c r="G150" s="45">
        <f t="shared" si="15"/>
        <v>100</v>
      </c>
      <c r="H150" s="45">
        <v>1697.02</v>
      </c>
      <c r="I150" s="43">
        <f t="shared" si="16"/>
        <v>100</v>
      </c>
      <c r="J150" s="45">
        <v>168005</v>
      </c>
      <c r="K150" s="45">
        <f>J150/E150*100</f>
        <v>100</v>
      </c>
    </row>
    <row r="151" spans="1:11" ht="25.5" customHeight="1" outlineLevel="6">
      <c r="A151" s="153"/>
      <c r="B151" s="14" t="s">
        <v>43</v>
      </c>
      <c r="C151" s="84">
        <f t="shared" si="17"/>
        <v>18770933.989999998</v>
      </c>
      <c r="D151" s="43">
        <f>D152+D153+D154</f>
        <v>18770933.989999998</v>
      </c>
      <c r="E151" s="43">
        <f>E152+E153</f>
        <v>0</v>
      </c>
      <c r="F151" s="43">
        <f>F152+F153+F154</f>
        <v>18506278.649999999</v>
      </c>
      <c r="G151" s="43">
        <f t="shared" ref="G151:G207" si="21">F151/C151*100</f>
        <v>98.59007900117814</v>
      </c>
      <c r="H151" s="43">
        <f>H152+H153+H154</f>
        <v>18506278.649999999</v>
      </c>
      <c r="I151" s="43">
        <f t="shared" ref="I151:I207" si="22">H151/D151*100</f>
        <v>98.59007900117814</v>
      </c>
      <c r="J151" s="43">
        <f>J152+J153</f>
        <v>0</v>
      </c>
      <c r="K151" s="43">
        <v>0</v>
      </c>
    </row>
    <row r="152" spans="1:11" ht="25.5" customHeight="1" outlineLevel="7">
      <c r="A152" s="153"/>
      <c r="B152" s="15" t="s">
        <v>44</v>
      </c>
      <c r="C152" s="83">
        <f t="shared" si="17"/>
        <v>96000</v>
      </c>
      <c r="D152" s="45">
        <v>96000</v>
      </c>
      <c r="E152" s="45">
        <v>0</v>
      </c>
      <c r="F152" s="85">
        <f t="shared" si="19"/>
        <v>96000</v>
      </c>
      <c r="G152" s="45">
        <f t="shared" si="21"/>
        <v>100</v>
      </c>
      <c r="H152" s="45">
        <v>96000</v>
      </c>
      <c r="I152" s="45">
        <f t="shared" si="22"/>
        <v>100</v>
      </c>
      <c r="J152" s="45">
        <v>0</v>
      </c>
      <c r="K152" s="45">
        <v>0</v>
      </c>
    </row>
    <row r="153" spans="1:11" ht="26.25" customHeight="1" outlineLevel="6">
      <c r="A153" s="153"/>
      <c r="B153" s="15" t="s">
        <v>45</v>
      </c>
      <c r="C153" s="83">
        <f t="shared" si="17"/>
        <v>18646933.989999998</v>
      </c>
      <c r="D153" s="45">
        <v>18646933.989999998</v>
      </c>
      <c r="E153" s="45">
        <v>0</v>
      </c>
      <c r="F153" s="85">
        <f t="shared" ref="F153:F191" si="23">H153+J153</f>
        <v>18382278.649999999</v>
      </c>
      <c r="G153" s="45">
        <f t="shared" si="21"/>
        <v>98.580703186154196</v>
      </c>
      <c r="H153" s="45">
        <v>18382278.649999999</v>
      </c>
      <c r="I153" s="45">
        <f t="shared" si="22"/>
        <v>98.580703186154196</v>
      </c>
      <c r="J153" s="45">
        <v>0</v>
      </c>
      <c r="K153" s="45">
        <v>0</v>
      </c>
    </row>
    <row r="154" spans="1:11" ht="26.25" customHeight="1" outlineLevel="6">
      <c r="A154" s="153"/>
      <c r="B154" s="15" t="s">
        <v>204</v>
      </c>
      <c r="C154" s="83">
        <f t="shared" si="17"/>
        <v>28000</v>
      </c>
      <c r="D154" s="45">
        <v>28000</v>
      </c>
      <c r="E154" s="45">
        <v>0</v>
      </c>
      <c r="F154" s="85">
        <f>H154+J154</f>
        <v>28000</v>
      </c>
      <c r="G154" s="45">
        <f t="shared" si="21"/>
        <v>100</v>
      </c>
      <c r="H154" s="45">
        <v>28000</v>
      </c>
      <c r="I154" s="45">
        <f t="shared" si="22"/>
        <v>100</v>
      </c>
      <c r="J154" s="45">
        <v>0</v>
      </c>
      <c r="K154" s="45">
        <v>0</v>
      </c>
    </row>
    <row r="155" spans="1:11" ht="27" customHeight="1" outlineLevel="6">
      <c r="A155" s="153"/>
      <c r="B155" s="14" t="s">
        <v>46</v>
      </c>
      <c r="C155" s="73">
        <f t="shared" si="17"/>
        <v>10084716.119999999</v>
      </c>
      <c r="D155" s="43">
        <f>D156+D157</f>
        <v>10084716.119999999</v>
      </c>
      <c r="E155" s="43">
        <f>E156+E157</f>
        <v>0</v>
      </c>
      <c r="F155" s="43">
        <f t="shared" si="23"/>
        <v>10060356.449999999</v>
      </c>
      <c r="G155" s="43">
        <f t="shared" si="21"/>
        <v>99.758449621088602</v>
      </c>
      <c r="H155" s="43">
        <f>H156+H157</f>
        <v>10060356.449999999</v>
      </c>
      <c r="I155" s="43">
        <f t="shared" si="22"/>
        <v>99.758449621088602</v>
      </c>
      <c r="J155" s="43">
        <f>J156+J157</f>
        <v>0</v>
      </c>
      <c r="K155" s="43">
        <v>0</v>
      </c>
    </row>
    <row r="156" spans="1:11" ht="24.75" customHeight="1" outlineLevel="7">
      <c r="A156" s="153"/>
      <c r="B156" s="15" t="s">
        <v>86</v>
      </c>
      <c r="C156" s="74">
        <f t="shared" si="17"/>
        <v>6500</v>
      </c>
      <c r="D156" s="45">
        <v>6500</v>
      </c>
      <c r="E156" s="45">
        <v>0</v>
      </c>
      <c r="F156" s="45">
        <f t="shared" si="23"/>
        <v>6500</v>
      </c>
      <c r="G156" s="45">
        <f t="shared" si="21"/>
        <v>100</v>
      </c>
      <c r="H156" s="45">
        <v>6500</v>
      </c>
      <c r="I156" s="45">
        <f t="shared" si="22"/>
        <v>100</v>
      </c>
      <c r="J156" s="45">
        <v>0</v>
      </c>
      <c r="K156" s="45">
        <v>0</v>
      </c>
    </row>
    <row r="157" spans="1:11" outlineLevel="7">
      <c r="A157" s="153"/>
      <c r="B157" s="20" t="s">
        <v>87</v>
      </c>
      <c r="C157" s="75">
        <f t="shared" si="17"/>
        <v>10078216.119999999</v>
      </c>
      <c r="D157" s="59">
        <v>10078216.119999999</v>
      </c>
      <c r="E157" s="45">
        <v>0</v>
      </c>
      <c r="F157" s="45">
        <f t="shared" si="23"/>
        <v>10053856.449999999</v>
      </c>
      <c r="G157" s="45">
        <f t="shared" si="21"/>
        <v>99.75829383186516</v>
      </c>
      <c r="H157" s="45">
        <v>10053856.449999999</v>
      </c>
      <c r="I157" s="45">
        <f t="shared" si="22"/>
        <v>99.75829383186516</v>
      </c>
      <c r="J157" s="45">
        <v>0</v>
      </c>
      <c r="K157" s="45">
        <v>0</v>
      </c>
    </row>
    <row r="158" spans="1:11" ht="31.95" customHeight="1" outlineLevel="7">
      <c r="A158" s="153"/>
      <c r="B158" s="22" t="s">
        <v>98</v>
      </c>
      <c r="C158" s="76">
        <f t="shared" si="17"/>
        <v>6060606.0599999996</v>
      </c>
      <c r="D158" s="43">
        <f>D160+D159</f>
        <v>60606.06</v>
      </c>
      <c r="E158" s="43">
        <f>E160+E159</f>
        <v>6000000</v>
      </c>
      <c r="F158" s="43">
        <f>F160+F159</f>
        <v>6060606.0599999996</v>
      </c>
      <c r="G158" s="43">
        <f t="shared" si="21"/>
        <v>100</v>
      </c>
      <c r="H158" s="43">
        <f>H160+H159</f>
        <v>60606.06</v>
      </c>
      <c r="I158" s="45">
        <f t="shared" si="22"/>
        <v>100</v>
      </c>
      <c r="J158" s="43">
        <f>J160+J159</f>
        <v>6000000</v>
      </c>
      <c r="K158" s="43">
        <f>J158/E158*100</f>
        <v>100</v>
      </c>
    </row>
    <row r="159" spans="1:11" ht="28.5" customHeight="1" outlineLevel="7">
      <c r="A159" s="153"/>
      <c r="B159" s="34" t="s">
        <v>129</v>
      </c>
      <c r="C159" s="75">
        <f t="shared" si="17"/>
        <v>3030303.03</v>
      </c>
      <c r="D159" s="59">
        <v>30303.03</v>
      </c>
      <c r="E159" s="45">
        <v>3000000</v>
      </c>
      <c r="F159" s="45">
        <f t="shared" si="23"/>
        <v>3030303.03</v>
      </c>
      <c r="G159" s="45">
        <f t="shared" si="21"/>
        <v>100</v>
      </c>
      <c r="H159" s="45">
        <v>30303.03</v>
      </c>
      <c r="I159" s="45">
        <f t="shared" si="22"/>
        <v>100</v>
      </c>
      <c r="J159" s="45">
        <v>3000000</v>
      </c>
      <c r="K159" s="45">
        <f>J159/E159*100</f>
        <v>100</v>
      </c>
    </row>
    <row r="160" spans="1:11" ht="27" customHeight="1" outlineLevel="7">
      <c r="A160" s="153"/>
      <c r="B160" s="23" t="s">
        <v>130</v>
      </c>
      <c r="C160" s="75">
        <f t="shared" si="17"/>
        <v>3030303.03</v>
      </c>
      <c r="D160" s="45">
        <v>30303.03</v>
      </c>
      <c r="E160" s="45">
        <v>3000000</v>
      </c>
      <c r="F160" s="45">
        <f t="shared" si="23"/>
        <v>3030303.03</v>
      </c>
      <c r="G160" s="45">
        <f t="shared" si="21"/>
        <v>100</v>
      </c>
      <c r="H160" s="45">
        <v>30303.03</v>
      </c>
      <c r="I160" s="45">
        <f t="shared" si="22"/>
        <v>100</v>
      </c>
      <c r="J160" s="45">
        <v>3000000</v>
      </c>
      <c r="K160" s="45">
        <f>J160/E160*100</f>
        <v>100</v>
      </c>
    </row>
    <row r="161" spans="1:11" ht="27" customHeight="1" outlineLevel="7">
      <c r="A161" s="153"/>
      <c r="B161" s="22" t="s">
        <v>205</v>
      </c>
      <c r="C161" s="76">
        <f t="shared" ref="C161:K161" si="24">C162</f>
        <v>68320</v>
      </c>
      <c r="D161" s="148">
        <f t="shared" si="24"/>
        <v>68320</v>
      </c>
      <c r="E161" s="148">
        <f t="shared" si="24"/>
        <v>0</v>
      </c>
      <c r="F161" s="148">
        <f t="shared" si="24"/>
        <v>68320</v>
      </c>
      <c r="G161" s="148">
        <f t="shared" si="24"/>
        <v>100</v>
      </c>
      <c r="H161" s="148">
        <f t="shared" si="24"/>
        <v>68320</v>
      </c>
      <c r="I161" s="148">
        <f t="shared" si="24"/>
        <v>100</v>
      </c>
      <c r="J161" s="148">
        <f t="shared" si="24"/>
        <v>0</v>
      </c>
      <c r="K161" s="148">
        <f t="shared" si="24"/>
        <v>0</v>
      </c>
    </row>
    <row r="162" spans="1:11" ht="30" customHeight="1" outlineLevel="7">
      <c r="A162" s="153"/>
      <c r="B162" s="24" t="s">
        <v>174</v>
      </c>
      <c r="C162" s="77">
        <f t="shared" si="17"/>
        <v>68320</v>
      </c>
      <c r="D162" s="60">
        <v>68320</v>
      </c>
      <c r="E162" s="60">
        <v>0</v>
      </c>
      <c r="F162" s="60">
        <f t="shared" si="23"/>
        <v>68320</v>
      </c>
      <c r="G162" s="60">
        <f t="shared" si="21"/>
        <v>100</v>
      </c>
      <c r="H162" s="60">
        <v>68320</v>
      </c>
      <c r="I162" s="60">
        <f t="shared" si="22"/>
        <v>100</v>
      </c>
      <c r="J162" s="60">
        <v>0</v>
      </c>
      <c r="K162" s="60">
        <v>0</v>
      </c>
    </row>
    <row r="163" spans="1:11" ht="28.5" customHeight="1" outlineLevel="7">
      <c r="A163" s="153"/>
      <c r="B163" s="35" t="s">
        <v>175</v>
      </c>
      <c r="C163" s="76">
        <f>D163+E163</f>
        <v>143000</v>
      </c>
      <c r="D163" s="54">
        <f>D164</f>
        <v>143000</v>
      </c>
      <c r="E163" s="54">
        <f>E164</f>
        <v>0</v>
      </c>
      <c r="F163" s="54">
        <f>F164</f>
        <v>142925.78</v>
      </c>
      <c r="G163" s="60">
        <f t="shared" si="21"/>
        <v>99.948097902097899</v>
      </c>
      <c r="H163" s="54">
        <f>H164</f>
        <v>142925.78</v>
      </c>
      <c r="I163" s="60">
        <f t="shared" si="22"/>
        <v>99.948097902097899</v>
      </c>
      <c r="J163" s="54">
        <f>J164</f>
        <v>0</v>
      </c>
      <c r="K163" s="60">
        <v>0</v>
      </c>
    </row>
    <row r="164" spans="1:11" ht="29.25" customHeight="1" outlineLevel="7">
      <c r="A164" s="153"/>
      <c r="B164" s="34" t="s">
        <v>131</v>
      </c>
      <c r="C164" s="75">
        <f>D164+E164</f>
        <v>143000</v>
      </c>
      <c r="D164" s="65">
        <v>143000</v>
      </c>
      <c r="E164" s="65">
        <v>0</v>
      </c>
      <c r="F164" s="65">
        <f>H164+J164</f>
        <v>142925.78</v>
      </c>
      <c r="G164" s="109">
        <f t="shared" si="21"/>
        <v>99.948097902097899</v>
      </c>
      <c r="H164" s="65">
        <v>142925.78</v>
      </c>
      <c r="I164" s="109">
        <f t="shared" si="22"/>
        <v>99.948097902097899</v>
      </c>
      <c r="J164" s="65">
        <v>0</v>
      </c>
      <c r="K164" s="109">
        <v>0</v>
      </c>
    </row>
    <row r="165" spans="1:11" ht="29.25" customHeight="1" outlineLevel="7">
      <c r="A165" s="153"/>
      <c r="B165" s="94" t="s">
        <v>159</v>
      </c>
      <c r="C165" s="110">
        <f>C166+C167</f>
        <v>118600</v>
      </c>
      <c r="D165" s="101">
        <f>D166+D167</f>
        <v>118600</v>
      </c>
      <c r="E165" s="101">
        <f>E166+E167</f>
        <v>0</v>
      </c>
      <c r="F165" s="101">
        <f>F166+F167</f>
        <v>118150</v>
      </c>
      <c r="G165" s="101">
        <f t="shared" si="21"/>
        <v>99.620573355817882</v>
      </c>
      <c r="H165" s="101">
        <f>H166+H167</f>
        <v>118150</v>
      </c>
      <c r="I165" s="64">
        <f t="shared" si="22"/>
        <v>99.620573355817882</v>
      </c>
      <c r="J165" s="101">
        <f>J166+J167</f>
        <v>0</v>
      </c>
      <c r="K165" s="64">
        <v>0</v>
      </c>
    </row>
    <row r="166" spans="1:11" ht="29.25" customHeight="1" outlineLevel="7">
      <c r="A166" s="153"/>
      <c r="B166" s="93" t="s">
        <v>160</v>
      </c>
      <c r="C166" s="77">
        <f>D166+E166</f>
        <v>90600</v>
      </c>
      <c r="D166" s="65">
        <v>90600</v>
      </c>
      <c r="E166" s="65">
        <v>0</v>
      </c>
      <c r="F166" s="65">
        <f>H166+J166</f>
        <v>90150</v>
      </c>
      <c r="G166" s="54">
        <f t="shared" si="21"/>
        <v>99.503311258278146</v>
      </c>
      <c r="H166" s="65">
        <v>90150</v>
      </c>
      <c r="I166" s="60">
        <f t="shared" si="22"/>
        <v>99.503311258278146</v>
      </c>
      <c r="J166" s="65">
        <v>0</v>
      </c>
      <c r="K166" s="60">
        <v>0</v>
      </c>
    </row>
    <row r="167" spans="1:11" ht="18.75" customHeight="1" outlineLevel="7">
      <c r="A167" s="153"/>
      <c r="B167" s="147" t="s">
        <v>206</v>
      </c>
      <c r="C167" s="77">
        <f>D167+E167</f>
        <v>28000</v>
      </c>
      <c r="D167" s="65">
        <v>28000</v>
      </c>
      <c r="E167" s="65">
        <v>0</v>
      </c>
      <c r="F167" s="65">
        <f>H167+J167</f>
        <v>28000</v>
      </c>
      <c r="G167" s="54">
        <f t="shared" si="21"/>
        <v>100</v>
      </c>
      <c r="H167" s="65">
        <v>28000</v>
      </c>
      <c r="I167" s="60">
        <f t="shared" si="22"/>
        <v>100</v>
      </c>
      <c r="J167" s="65">
        <v>0</v>
      </c>
      <c r="K167" s="60">
        <v>0</v>
      </c>
    </row>
    <row r="168" spans="1:11" ht="27.75" customHeight="1" outlineLevel="7">
      <c r="A168" s="153"/>
      <c r="B168" s="35" t="s">
        <v>72</v>
      </c>
      <c r="C168" s="76">
        <f>D168+E168</f>
        <v>9996610.9499999993</v>
      </c>
      <c r="D168" s="54">
        <f>D169</f>
        <v>2019.11</v>
      </c>
      <c r="E168" s="54">
        <f>E169</f>
        <v>9994591.8399999999</v>
      </c>
      <c r="F168" s="54">
        <f>F169</f>
        <v>9996610.9499999993</v>
      </c>
      <c r="G168" s="54">
        <f t="shared" si="21"/>
        <v>100</v>
      </c>
      <c r="H168" s="54">
        <f>H169</f>
        <v>2019.11</v>
      </c>
      <c r="I168" s="78">
        <f t="shared" si="22"/>
        <v>100</v>
      </c>
      <c r="J168" s="54">
        <f>J169</f>
        <v>9994591.8399999999</v>
      </c>
      <c r="K168" s="60">
        <f>J168/E168*100</f>
        <v>100</v>
      </c>
    </row>
    <row r="169" spans="1:11" ht="54.75" customHeight="1" outlineLevel="7">
      <c r="A169" s="153"/>
      <c r="B169" s="34" t="s">
        <v>132</v>
      </c>
      <c r="C169" s="77">
        <f t="shared" si="17"/>
        <v>9996610.9499999993</v>
      </c>
      <c r="D169" s="79">
        <v>2019.11</v>
      </c>
      <c r="E169" s="79">
        <v>9994591.8399999999</v>
      </c>
      <c r="F169" s="64">
        <f t="shared" si="23"/>
        <v>9996610.9499999993</v>
      </c>
      <c r="G169" s="88">
        <f t="shared" si="21"/>
        <v>100</v>
      </c>
      <c r="H169" s="79">
        <v>2019.11</v>
      </c>
      <c r="I169" s="89">
        <f t="shared" si="22"/>
        <v>100</v>
      </c>
      <c r="J169" s="79">
        <v>9994591.8399999999</v>
      </c>
      <c r="K169" s="60">
        <f>J169/E169*100</f>
        <v>100</v>
      </c>
    </row>
    <row r="170" spans="1:11" s="86" customFormat="1" ht="27.75" customHeight="1" outlineLevel="7">
      <c r="A170" s="152">
        <v>13</v>
      </c>
      <c r="B170" s="129" t="s">
        <v>47</v>
      </c>
      <c r="C170" s="125">
        <f t="shared" ref="C170:C207" si="25">D170+E170</f>
        <v>2726636.7399999998</v>
      </c>
      <c r="D170" s="120">
        <f>D171</f>
        <v>2726636.7399999998</v>
      </c>
      <c r="E170" s="120">
        <f>E171</f>
        <v>0</v>
      </c>
      <c r="F170" s="120">
        <f t="shared" si="23"/>
        <v>2726636.63</v>
      </c>
      <c r="G170" s="120">
        <f t="shared" si="21"/>
        <v>99.999995965725901</v>
      </c>
      <c r="H170" s="120">
        <f>H171</f>
        <v>2726636.63</v>
      </c>
      <c r="I170" s="120">
        <f t="shared" si="22"/>
        <v>99.999995965725901</v>
      </c>
      <c r="J170" s="120">
        <f>J171</f>
        <v>0</v>
      </c>
      <c r="K170" s="120">
        <v>0</v>
      </c>
    </row>
    <row r="171" spans="1:11" ht="24" customHeight="1" outlineLevel="7">
      <c r="A171" s="153"/>
      <c r="B171" s="16" t="s">
        <v>48</v>
      </c>
      <c r="C171" s="90">
        <f t="shared" si="25"/>
        <v>2726636.7399999998</v>
      </c>
      <c r="D171" s="91">
        <f>D172+D173+D174</f>
        <v>2726636.7399999998</v>
      </c>
      <c r="E171" s="91">
        <f>E172</f>
        <v>0</v>
      </c>
      <c r="F171" s="91">
        <f>F172+F173+F174</f>
        <v>2726636.63</v>
      </c>
      <c r="G171" s="91">
        <f t="shared" si="21"/>
        <v>99.999995965725901</v>
      </c>
      <c r="H171" s="91">
        <f>H172+H173+H174</f>
        <v>2726636.63</v>
      </c>
      <c r="I171" s="91">
        <f t="shared" si="22"/>
        <v>99.999995965725901</v>
      </c>
      <c r="J171" s="91">
        <f>J172</f>
        <v>0</v>
      </c>
      <c r="K171" s="43">
        <v>0</v>
      </c>
    </row>
    <row r="172" spans="1:11" ht="21" customHeight="1" outlineLevel="7">
      <c r="A172" s="155"/>
      <c r="B172" s="20" t="s">
        <v>49</v>
      </c>
      <c r="C172" s="75">
        <f t="shared" si="25"/>
        <v>1967771.39</v>
      </c>
      <c r="D172" s="45">
        <v>1967771.39</v>
      </c>
      <c r="E172" s="45">
        <v>0</v>
      </c>
      <c r="F172" s="45">
        <f t="shared" si="23"/>
        <v>1967771.39</v>
      </c>
      <c r="G172" s="45">
        <f t="shared" si="21"/>
        <v>100</v>
      </c>
      <c r="H172" s="45">
        <v>1967771.39</v>
      </c>
      <c r="I172" s="45">
        <f t="shared" si="22"/>
        <v>100</v>
      </c>
      <c r="J172" s="45">
        <v>0</v>
      </c>
      <c r="K172" s="45">
        <v>0</v>
      </c>
    </row>
    <row r="173" spans="1:11" ht="26.25" customHeight="1" outlineLevel="7">
      <c r="A173" s="153"/>
      <c r="B173" s="20" t="s">
        <v>184</v>
      </c>
      <c r="C173" s="75">
        <f t="shared" si="25"/>
        <v>357112.79</v>
      </c>
      <c r="D173" s="45">
        <v>357112.79</v>
      </c>
      <c r="E173" s="45">
        <v>0</v>
      </c>
      <c r="F173" s="45">
        <f>H173+J173</f>
        <v>357112.79</v>
      </c>
      <c r="G173" s="45">
        <f t="shared" si="21"/>
        <v>100</v>
      </c>
      <c r="H173" s="45">
        <v>357112.79</v>
      </c>
      <c r="I173" s="45">
        <f t="shared" si="22"/>
        <v>100</v>
      </c>
      <c r="J173" s="45">
        <v>0</v>
      </c>
      <c r="K173" s="45">
        <v>0</v>
      </c>
    </row>
    <row r="174" spans="1:11" ht="26.25" customHeight="1" outlineLevel="7">
      <c r="A174" s="153"/>
      <c r="B174" s="20" t="s">
        <v>185</v>
      </c>
      <c r="C174" s="75">
        <f t="shared" si="25"/>
        <v>401752.56</v>
      </c>
      <c r="D174" s="45">
        <v>401752.56</v>
      </c>
      <c r="E174" s="45">
        <v>0</v>
      </c>
      <c r="F174" s="45">
        <f>H174+J174</f>
        <v>401752.45</v>
      </c>
      <c r="G174" s="45">
        <f t="shared" si="21"/>
        <v>99.99997261996289</v>
      </c>
      <c r="H174" s="45">
        <v>401752.45</v>
      </c>
      <c r="I174" s="45">
        <f t="shared" si="22"/>
        <v>99.99997261996289</v>
      </c>
      <c r="J174" s="45">
        <v>0</v>
      </c>
      <c r="K174" s="45">
        <v>0</v>
      </c>
    </row>
    <row r="175" spans="1:11" s="86" customFormat="1" ht="28.5" customHeight="1" outlineLevel="7">
      <c r="A175" s="152">
        <v>14</v>
      </c>
      <c r="B175" s="115" t="s">
        <v>139</v>
      </c>
      <c r="C175" s="125">
        <f t="shared" si="25"/>
        <v>3728502.31</v>
      </c>
      <c r="D175" s="117">
        <f>D176+D180</f>
        <v>2182254.6</v>
      </c>
      <c r="E175" s="117">
        <f>E176+E180</f>
        <v>1546247.71</v>
      </c>
      <c r="F175" s="117">
        <f>F176+F180</f>
        <v>3576486.33</v>
      </c>
      <c r="G175" s="117">
        <f t="shared" si="21"/>
        <v>95.922867485094841</v>
      </c>
      <c r="H175" s="117">
        <f>H176+H180</f>
        <v>2182253.73</v>
      </c>
      <c r="I175" s="117">
        <f t="shared" si="22"/>
        <v>99.999960132974394</v>
      </c>
      <c r="J175" s="117">
        <f>J176+J180</f>
        <v>1394232.6</v>
      </c>
      <c r="K175" s="117">
        <f>J175/E175*100</f>
        <v>90.168773798863072</v>
      </c>
    </row>
    <row r="176" spans="1:11" ht="27.75" customHeight="1" outlineLevel="7">
      <c r="A176" s="153"/>
      <c r="B176" s="14" t="s">
        <v>50</v>
      </c>
      <c r="C176" s="80">
        <f t="shared" si="25"/>
        <v>2519393.69</v>
      </c>
      <c r="D176" s="43">
        <f>D177+D178+D179</f>
        <v>973145.98</v>
      </c>
      <c r="E176" s="43">
        <f>E177+E178+E179</f>
        <v>1546247.71</v>
      </c>
      <c r="F176" s="43">
        <f>F177+F178+F179</f>
        <v>2367378.58</v>
      </c>
      <c r="G176" s="43">
        <f t="shared" si="21"/>
        <v>93.966202638222853</v>
      </c>
      <c r="H176" s="43">
        <f>H177+H178+H179</f>
        <v>973145.98</v>
      </c>
      <c r="I176" s="43">
        <f t="shared" si="22"/>
        <v>100</v>
      </c>
      <c r="J176" s="43">
        <f>J177+J178+J179</f>
        <v>1394232.6</v>
      </c>
      <c r="K176" s="43">
        <f>J176/E176*100</f>
        <v>90.168773798863072</v>
      </c>
    </row>
    <row r="177" spans="1:11" ht="33.75" customHeight="1" outlineLevel="7">
      <c r="A177" s="153"/>
      <c r="B177" s="15" t="s">
        <v>162</v>
      </c>
      <c r="C177" s="75">
        <f t="shared" si="25"/>
        <v>973145.98</v>
      </c>
      <c r="D177" s="45">
        <v>973145.98</v>
      </c>
      <c r="E177" s="45">
        <v>0</v>
      </c>
      <c r="F177" s="45">
        <f t="shared" si="23"/>
        <v>973145.98</v>
      </c>
      <c r="G177" s="45">
        <f t="shared" si="21"/>
        <v>100</v>
      </c>
      <c r="H177" s="45">
        <v>973145.98</v>
      </c>
      <c r="I177" s="45">
        <f t="shared" si="22"/>
        <v>100</v>
      </c>
      <c r="J177" s="45">
        <v>0</v>
      </c>
      <c r="K177" s="45">
        <v>0</v>
      </c>
    </row>
    <row r="178" spans="1:11" ht="26.4" outlineLevel="7">
      <c r="A178" s="153"/>
      <c r="B178" s="93" t="s">
        <v>161</v>
      </c>
      <c r="C178" s="75">
        <f t="shared" si="25"/>
        <v>0</v>
      </c>
      <c r="D178" s="45">
        <v>0</v>
      </c>
      <c r="E178" s="45">
        <v>0</v>
      </c>
      <c r="F178" s="45">
        <f t="shared" si="23"/>
        <v>0</v>
      </c>
      <c r="G178" s="45">
        <v>0</v>
      </c>
      <c r="H178" s="45">
        <v>0</v>
      </c>
      <c r="I178" s="45">
        <v>0</v>
      </c>
      <c r="J178" s="45">
        <v>0</v>
      </c>
      <c r="K178" s="45">
        <v>0</v>
      </c>
    </row>
    <row r="179" spans="1:11" ht="59.25" customHeight="1" outlineLevel="7">
      <c r="A179" s="153"/>
      <c r="B179" s="15" t="s">
        <v>133</v>
      </c>
      <c r="C179" s="75">
        <f t="shared" si="25"/>
        <v>1546247.71</v>
      </c>
      <c r="D179" s="45">
        <v>0</v>
      </c>
      <c r="E179" s="45">
        <v>1546247.71</v>
      </c>
      <c r="F179" s="45">
        <f t="shared" si="23"/>
        <v>1394232.6</v>
      </c>
      <c r="G179" s="45">
        <f t="shared" si="21"/>
        <v>90.168773798863072</v>
      </c>
      <c r="H179" s="45">
        <v>0</v>
      </c>
      <c r="I179" s="45">
        <v>0</v>
      </c>
      <c r="J179" s="45">
        <v>1394232.6</v>
      </c>
      <c r="K179" s="45">
        <f>J179/E179*100</f>
        <v>90.168773798863072</v>
      </c>
    </row>
    <row r="180" spans="1:11" outlineLevel="1">
      <c r="A180" s="153"/>
      <c r="B180" s="14" t="s">
        <v>51</v>
      </c>
      <c r="C180" s="80">
        <f t="shared" si="25"/>
        <v>1209108.6200000001</v>
      </c>
      <c r="D180" s="43">
        <f>D181</f>
        <v>1209108.6200000001</v>
      </c>
      <c r="E180" s="43">
        <f>E181</f>
        <v>0</v>
      </c>
      <c r="F180" s="43">
        <f t="shared" si="23"/>
        <v>1209107.75</v>
      </c>
      <c r="G180" s="43">
        <f t="shared" si="21"/>
        <v>99.999928046166758</v>
      </c>
      <c r="H180" s="43">
        <f>H181</f>
        <v>1209107.75</v>
      </c>
      <c r="I180" s="43">
        <f t="shared" si="22"/>
        <v>99.999928046166758</v>
      </c>
      <c r="J180" s="43">
        <f>J181</f>
        <v>0</v>
      </c>
      <c r="K180" s="43">
        <v>0</v>
      </c>
    </row>
    <row r="181" spans="1:11" ht="15.75" customHeight="1" outlineLevel="2">
      <c r="A181" s="153"/>
      <c r="B181" s="15" t="s">
        <v>52</v>
      </c>
      <c r="C181" s="75">
        <f t="shared" si="25"/>
        <v>1209108.6200000001</v>
      </c>
      <c r="D181" s="45">
        <v>1209108.6200000001</v>
      </c>
      <c r="E181" s="45">
        <v>0</v>
      </c>
      <c r="F181" s="45">
        <f t="shared" si="23"/>
        <v>1209107.75</v>
      </c>
      <c r="G181" s="45">
        <f t="shared" si="21"/>
        <v>99.999928046166758</v>
      </c>
      <c r="H181" s="45">
        <v>1209107.75</v>
      </c>
      <c r="I181" s="45">
        <f t="shared" si="22"/>
        <v>99.999928046166758</v>
      </c>
      <c r="J181" s="45">
        <v>0</v>
      </c>
      <c r="K181" s="45">
        <v>0</v>
      </c>
    </row>
    <row r="182" spans="1:11" s="86" customFormat="1" ht="35.4" customHeight="1" outlineLevel="3">
      <c r="A182" s="152">
        <v>15</v>
      </c>
      <c r="B182" s="115" t="s">
        <v>140</v>
      </c>
      <c r="C182" s="125">
        <f t="shared" si="25"/>
        <v>412667.6</v>
      </c>
      <c r="D182" s="117">
        <f>D183</f>
        <v>4126.68</v>
      </c>
      <c r="E182" s="117">
        <f t="shared" ref="E182:J182" si="26">E183</f>
        <v>408540.92</v>
      </c>
      <c r="F182" s="117">
        <f t="shared" si="23"/>
        <v>412667.6</v>
      </c>
      <c r="G182" s="117">
        <f t="shared" si="21"/>
        <v>100</v>
      </c>
      <c r="H182" s="117">
        <f t="shared" si="26"/>
        <v>4126.68</v>
      </c>
      <c r="I182" s="117">
        <f t="shared" si="22"/>
        <v>100</v>
      </c>
      <c r="J182" s="117">
        <f t="shared" si="26"/>
        <v>408540.92</v>
      </c>
      <c r="K182" s="117">
        <f>J182/E182*100</f>
        <v>100</v>
      </c>
    </row>
    <row r="183" spans="1:11" ht="32.25" customHeight="1" outlineLevel="4">
      <c r="A183" s="153"/>
      <c r="B183" s="14" t="s">
        <v>134</v>
      </c>
      <c r="C183" s="80">
        <f t="shared" si="25"/>
        <v>412667.6</v>
      </c>
      <c r="D183" s="43">
        <f>D184</f>
        <v>4126.68</v>
      </c>
      <c r="E183" s="43">
        <f>E184</f>
        <v>408540.92</v>
      </c>
      <c r="F183" s="43">
        <f t="shared" si="23"/>
        <v>412667.6</v>
      </c>
      <c r="G183" s="43">
        <f t="shared" si="21"/>
        <v>100</v>
      </c>
      <c r="H183" s="43">
        <f>H184</f>
        <v>4126.68</v>
      </c>
      <c r="I183" s="43">
        <f t="shared" si="22"/>
        <v>100</v>
      </c>
      <c r="J183" s="43">
        <f>J184</f>
        <v>408540.92</v>
      </c>
      <c r="K183" s="43">
        <f>J183/E183*100</f>
        <v>100</v>
      </c>
    </row>
    <row r="184" spans="1:11" ht="29.25" customHeight="1" outlineLevel="5">
      <c r="A184" s="155"/>
      <c r="B184" s="15" t="s">
        <v>135</v>
      </c>
      <c r="C184" s="75">
        <f t="shared" si="25"/>
        <v>412667.6</v>
      </c>
      <c r="D184" s="45">
        <v>4126.68</v>
      </c>
      <c r="E184" s="45">
        <v>408540.92</v>
      </c>
      <c r="F184" s="45">
        <f t="shared" si="23"/>
        <v>412667.6</v>
      </c>
      <c r="G184" s="45">
        <f t="shared" si="21"/>
        <v>100</v>
      </c>
      <c r="H184" s="45">
        <v>4126.68</v>
      </c>
      <c r="I184" s="45">
        <f t="shared" si="22"/>
        <v>100</v>
      </c>
      <c r="J184" s="45">
        <v>408540.92</v>
      </c>
      <c r="K184" s="45">
        <f>J184/E184*100</f>
        <v>100</v>
      </c>
    </row>
    <row r="185" spans="1:11" s="86" customFormat="1" ht="36" customHeight="1" outlineLevel="6">
      <c r="A185" s="152">
        <v>16</v>
      </c>
      <c r="B185" s="115" t="s">
        <v>101</v>
      </c>
      <c r="C185" s="125">
        <f t="shared" si="25"/>
        <v>2570379.4</v>
      </c>
      <c r="D185" s="117">
        <f>D186+D199+D194+D192</f>
        <v>2570379.4</v>
      </c>
      <c r="E185" s="117">
        <f>E186+E199</f>
        <v>0</v>
      </c>
      <c r="F185" s="117">
        <f>F186+F199+F192+F194</f>
        <v>2500701.4500000002</v>
      </c>
      <c r="G185" s="117">
        <f t="shared" si="21"/>
        <v>97.289195906254164</v>
      </c>
      <c r="H185" s="117">
        <f>H186+H199+H192+H194</f>
        <v>2500701.4500000002</v>
      </c>
      <c r="I185" s="117">
        <f t="shared" si="22"/>
        <v>97.289195906254164</v>
      </c>
      <c r="J185" s="117">
        <f>J186+J199</f>
        <v>0</v>
      </c>
      <c r="K185" s="117">
        <v>0</v>
      </c>
    </row>
    <row r="186" spans="1:11" ht="27" customHeight="1" outlineLevel="3">
      <c r="A186" s="153"/>
      <c r="B186" s="25" t="s">
        <v>74</v>
      </c>
      <c r="C186" s="80">
        <f t="shared" si="25"/>
        <v>944209.6</v>
      </c>
      <c r="D186" s="43">
        <f>D187+D191+D190+D188+D189</f>
        <v>944209.6</v>
      </c>
      <c r="E186" s="43">
        <f>E187+E191</f>
        <v>0</v>
      </c>
      <c r="F186" s="43">
        <f>F187+F191+F190+F188+F189</f>
        <v>943197.09</v>
      </c>
      <c r="G186" s="43">
        <f t="shared" si="21"/>
        <v>99.892766394241278</v>
      </c>
      <c r="H186" s="43">
        <f>H187+H191+H190+H188+H189</f>
        <v>943197.09</v>
      </c>
      <c r="I186" s="43">
        <f t="shared" si="22"/>
        <v>99.892766394241278</v>
      </c>
      <c r="J186" s="43">
        <f>J187+J191</f>
        <v>0</v>
      </c>
      <c r="K186" s="43">
        <v>0</v>
      </c>
    </row>
    <row r="187" spans="1:11" ht="55.5" customHeight="1" outlineLevel="3">
      <c r="A187" s="153"/>
      <c r="B187" s="34" t="s">
        <v>73</v>
      </c>
      <c r="C187" s="77">
        <f t="shared" si="25"/>
        <v>620809.6</v>
      </c>
      <c r="D187" s="60">
        <v>620809.6</v>
      </c>
      <c r="E187" s="60">
        <v>0</v>
      </c>
      <c r="F187" s="60">
        <f t="shared" si="23"/>
        <v>620207.6</v>
      </c>
      <c r="G187" s="60">
        <f t="shared" si="21"/>
        <v>99.903029850053869</v>
      </c>
      <c r="H187" s="60">
        <v>620207.6</v>
      </c>
      <c r="I187" s="60">
        <f t="shared" si="22"/>
        <v>99.903029850053869</v>
      </c>
      <c r="J187" s="60">
        <v>0</v>
      </c>
      <c r="K187" s="60">
        <v>0</v>
      </c>
    </row>
    <row r="188" spans="1:11" ht="28.5" customHeight="1" outlineLevel="3">
      <c r="A188" s="153"/>
      <c r="B188" s="144" t="s">
        <v>207</v>
      </c>
      <c r="C188" s="77">
        <f t="shared" si="25"/>
        <v>200000</v>
      </c>
      <c r="D188" s="65">
        <v>200000</v>
      </c>
      <c r="E188" s="65">
        <v>0</v>
      </c>
      <c r="F188" s="60">
        <f t="shared" si="23"/>
        <v>200000</v>
      </c>
      <c r="G188" s="60">
        <f t="shared" si="21"/>
        <v>100</v>
      </c>
      <c r="H188" s="65">
        <v>200000</v>
      </c>
      <c r="I188" s="60">
        <f t="shared" si="22"/>
        <v>100</v>
      </c>
      <c r="J188" s="65">
        <v>0</v>
      </c>
      <c r="K188" s="65">
        <v>0</v>
      </c>
    </row>
    <row r="189" spans="1:11" ht="21.75" customHeight="1" outlineLevel="3">
      <c r="A189" s="153"/>
      <c r="B189" s="146" t="s">
        <v>208</v>
      </c>
      <c r="C189" s="77">
        <f t="shared" si="25"/>
        <v>58400</v>
      </c>
      <c r="D189" s="65">
        <v>58400</v>
      </c>
      <c r="E189" s="65">
        <v>0</v>
      </c>
      <c r="F189" s="60">
        <f t="shared" si="23"/>
        <v>58400</v>
      </c>
      <c r="G189" s="60">
        <f t="shared" si="21"/>
        <v>100</v>
      </c>
      <c r="H189" s="65">
        <v>58400</v>
      </c>
      <c r="I189" s="60">
        <f t="shared" si="22"/>
        <v>100</v>
      </c>
      <c r="J189" s="65">
        <v>0</v>
      </c>
      <c r="K189" s="65">
        <v>0</v>
      </c>
    </row>
    <row r="190" spans="1:11" ht="29.25" customHeight="1" outlineLevel="3">
      <c r="A190" s="153"/>
      <c r="B190" s="97" t="s">
        <v>163</v>
      </c>
      <c r="C190" s="77">
        <f t="shared" si="25"/>
        <v>20000</v>
      </c>
      <c r="D190" s="65">
        <v>20000</v>
      </c>
      <c r="E190" s="65">
        <v>0</v>
      </c>
      <c r="F190" s="65">
        <f t="shared" si="23"/>
        <v>19720</v>
      </c>
      <c r="G190" s="65">
        <f t="shared" si="21"/>
        <v>98.6</v>
      </c>
      <c r="H190" s="65">
        <v>19720</v>
      </c>
      <c r="I190" s="65">
        <f t="shared" si="22"/>
        <v>98.6</v>
      </c>
      <c r="J190" s="65">
        <v>0</v>
      </c>
      <c r="K190" s="65">
        <v>0</v>
      </c>
    </row>
    <row r="191" spans="1:11" ht="26.25" customHeight="1" outlineLevel="3">
      <c r="A191" s="153"/>
      <c r="B191" s="102" t="s">
        <v>99</v>
      </c>
      <c r="C191" s="77">
        <f t="shared" si="25"/>
        <v>45000</v>
      </c>
      <c r="D191" s="79">
        <v>45000</v>
      </c>
      <c r="E191" s="79">
        <v>0</v>
      </c>
      <c r="F191" s="64">
        <f t="shared" si="23"/>
        <v>44869.49</v>
      </c>
      <c r="G191" s="64">
        <f t="shared" si="21"/>
        <v>99.709977777777766</v>
      </c>
      <c r="H191" s="79">
        <v>44869.49</v>
      </c>
      <c r="I191" s="65">
        <f t="shared" si="22"/>
        <v>99.709977777777766</v>
      </c>
      <c r="J191" s="79">
        <v>0</v>
      </c>
      <c r="K191" s="64">
        <v>0</v>
      </c>
    </row>
    <row r="192" spans="1:11" ht="26.25" customHeight="1" outlineLevel="3">
      <c r="A192" s="153"/>
      <c r="B192" s="141" t="s">
        <v>186</v>
      </c>
      <c r="C192" s="80">
        <f>C193</f>
        <v>0</v>
      </c>
      <c r="D192" s="54">
        <f>D193</f>
        <v>0</v>
      </c>
      <c r="E192" s="54">
        <f>E193</f>
        <v>0</v>
      </c>
      <c r="F192" s="54">
        <f>H192+J192</f>
        <v>0</v>
      </c>
      <c r="G192" s="54">
        <v>0</v>
      </c>
      <c r="H192" s="54">
        <f>H193</f>
        <v>0</v>
      </c>
      <c r="I192" s="65">
        <v>0</v>
      </c>
      <c r="J192" s="54">
        <f>J193</f>
        <v>0</v>
      </c>
      <c r="K192" s="64">
        <v>0</v>
      </c>
    </row>
    <row r="193" spans="1:11" ht="26.25" customHeight="1" outlineLevel="3">
      <c r="A193" s="153"/>
      <c r="B193" s="144" t="s">
        <v>187</v>
      </c>
      <c r="C193" s="75">
        <f>D193+E193</f>
        <v>0</v>
      </c>
      <c r="D193" s="65">
        <v>0</v>
      </c>
      <c r="E193" s="65">
        <v>0</v>
      </c>
      <c r="F193" s="54">
        <f>H193+J193</f>
        <v>0</v>
      </c>
      <c r="G193" s="54">
        <v>0</v>
      </c>
      <c r="H193" s="65">
        <v>0</v>
      </c>
      <c r="I193" s="65">
        <v>0</v>
      </c>
      <c r="J193" s="79">
        <v>0</v>
      </c>
      <c r="K193" s="64">
        <v>0</v>
      </c>
    </row>
    <row r="194" spans="1:11" ht="26.25" customHeight="1" outlineLevel="3">
      <c r="A194" s="153"/>
      <c r="B194" s="103" t="s">
        <v>164</v>
      </c>
      <c r="C194" s="142">
        <f t="shared" si="25"/>
        <v>971060.4</v>
      </c>
      <c r="D194" s="101">
        <f>D197+D195+D196+D198</f>
        <v>971060.4</v>
      </c>
      <c r="E194" s="101">
        <f>E197</f>
        <v>0</v>
      </c>
      <c r="F194" s="101">
        <f>F197+F195+F196+F198</f>
        <v>970716.16000000003</v>
      </c>
      <c r="G194" s="143">
        <f t="shared" si="21"/>
        <v>99.964550093897358</v>
      </c>
      <c r="H194" s="101">
        <f>H197+H195+H196+H198</f>
        <v>970716.16000000003</v>
      </c>
      <c r="I194" s="65">
        <f t="shared" si="22"/>
        <v>99.964550093897358</v>
      </c>
      <c r="J194" s="54">
        <f>J197</f>
        <v>0</v>
      </c>
      <c r="K194" s="65">
        <v>0</v>
      </c>
    </row>
    <row r="195" spans="1:11" ht="42" customHeight="1" outlineLevel="3">
      <c r="A195" s="153"/>
      <c r="B195" s="149" t="s">
        <v>209</v>
      </c>
      <c r="C195" s="80">
        <f t="shared" si="25"/>
        <v>100000</v>
      </c>
      <c r="D195" s="143">
        <v>100000</v>
      </c>
      <c r="E195" s="143">
        <v>0</v>
      </c>
      <c r="F195" s="143">
        <f>H195+J195</f>
        <v>99690</v>
      </c>
      <c r="G195" s="143">
        <f t="shared" si="21"/>
        <v>99.69</v>
      </c>
      <c r="H195" s="143">
        <v>99690</v>
      </c>
      <c r="I195" s="65">
        <f t="shared" si="22"/>
        <v>99.69</v>
      </c>
      <c r="J195" s="65">
        <v>0</v>
      </c>
      <c r="K195" s="100">
        <v>0</v>
      </c>
    </row>
    <row r="196" spans="1:11" ht="33" customHeight="1" outlineLevel="3">
      <c r="A196" s="153"/>
      <c r="B196" s="149" t="s">
        <v>210</v>
      </c>
      <c r="C196" s="75">
        <f t="shared" si="25"/>
        <v>164790.39999999999</v>
      </c>
      <c r="D196" s="143">
        <v>164790.39999999999</v>
      </c>
      <c r="E196" s="143">
        <v>0</v>
      </c>
      <c r="F196" s="143">
        <f>H196+J196</f>
        <v>164790.35</v>
      </c>
      <c r="G196" s="143">
        <f t="shared" si="21"/>
        <v>99.999969658426707</v>
      </c>
      <c r="H196" s="143">
        <v>164790.35</v>
      </c>
      <c r="I196" s="65">
        <f t="shared" si="22"/>
        <v>99.999969658426707</v>
      </c>
      <c r="J196" s="65">
        <v>0</v>
      </c>
      <c r="K196" s="100">
        <v>0</v>
      </c>
    </row>
    <row r="197" spans="1:11" ht="19.5" customHeight="1" outlineLevel="3">
      <c r="A197" s="153"/>
      <c r="B197" s="97" t="s">
        <v>165</v>
      </c>
      <c r="C197" s="75">
        <f t="shared" si="25"/>
        <v>492270</v>
      </c>
      <c r="D197" s="65">
        <v>492270</v>
      </c>
      <c r="E197" s="65">
        <v>0</v>
      </c>
      <c r="F197" s="65">
        <f>H197+J197</f>
        <v>492235.81</v>
      </c>
      <c r="G197" s="65">
        <f t="shared" si="21"/>
        <v>99.99305462449469</v>
      </c>
      <c r="H197" s="65">
        <v>492235.81</v>
      </c>
      <c r="I197" s="65">
        <f t="shared" si="22"/>
        <v>99.99305462449469</v>
      </c>
      <c r="J197" s="65">
        <v>0</v>
      </c>
      <c r="K197" s="100">
        <v>0</v>
      </c>
    </row>
    <row r="198" spans="1:11" ht="18.75" customHeight="1" outlineLevel="3">
      <c r="A198" s="153"/>
      <c r="B198" s="150" t="s">
        <v>211</v>
      </c>
      <c r="C198" s="151">
        <f t="shared" si="25"/>
        <v>214000</v>
      </c>
      <c r="D198" s="143">
        <v>214000</v>
      </c>
      <c r="E198" s="143">
        <v>0</v>
      </c>
      <c r="F198" s="143">
        <f>H198+J198</f>
        <v>214000</v>
      </c>
      <c r="G198" s="65">
        <f t="shared" si="21"/>
        <v>100</v>
      </c>
      <c r="H198" s="65">
        <v>214000</v>
      </c>
      <c r="I198" s="65">
        <f t="shared" si="22"/>
        <v>100</v>
      </c>
      <c r="J198" s="143">
        <v>0</v>
      </c>
      <c r="K198" s="100">
        <v>0</v>
      </c>
    </row>
    <row r="199" spans="1:11" ht="27.75" customHeight="1" outlineLevel="3">
      <c r="A199" s="153"/>
      <c r="B199" s="35" t="s">
        <v>75</v>
      </c>
      <c r="C199" s="90">
        <f>D199+E199</f>
        <v>655109.4</v>
      </c>
      <c r="D199" s="101">
        <f>D200</f>
        <v>655109.4</v>
      </c>
      <c r="E199" s="101">
        <f>E200</f>
        <v>0</v>
      </c>
      <c r="F199" s="101">
        <f>F200</f>
        <v>586788.19999999995</v>
      </c>
      <c r="G199" s="64">
        <f t="shared" si="21"/>
        <v>89.571024320518049</v>
      </c>
      <c r="H199" s="101">
        <f>H200</f>
        <v>586788.19999999995</v>
      </c>
      <c r="I199" s="64">
        <f t="shared" si="22"/>
        <v>89.571024320518049</v>
      </c>
      <c r="J199" s="101">
        <f>J200</f>
        <v>0</v>
      </c>
      <c r="K199" s="45">
        <v>0</v>
      </c>
    </row>
    <row r="200" spans="1:11" ht="18.75" customHeight="1" outlineLevel="3">
      <c r="A200" s="153"/>
      <c r="B200" s="102" t="s">
        <v>136</v>
      </c>
      <c r="C200" s="77">
        <f>D200+E200</f>
        <v>655109.4</v>
      </c>
      <c r="D200" s="70">
        <v>655109.4</v>
      </c>
      <c r="E200" s="70">
        <v>0</v>
      </c>
      <c r="F200" s="70">
        <f>H200+J200</f>
        <v>586788.19999999995</v>
      </c>
      <c r="G200" s="60">
        <f t="shared" si="21"/>
        <v>89.571024320518049</v>
      </c>
      <c r="H200" s="70">
        <v>586788.19999999995</v>
      </c>
      <c r="I200" s="60">
        <f t="shared" si="22"/>
        <v>89.571024320518049</v>
      </c>
      <c r="J200" s="70">
        <v>0</v>
      </c>
      <c r="K200" s="99">
        <v>0</v>
      </c>
    </row>
    <row r="201" spans="1:11" ht="41.25" customHeight="1" outlineLevel="3">
      <c r="A201" s="152">
        <v>17</v>
      </c>
      <c r="B201" s="130" t="s">
        <v>166</v>
      </c>
      <c r="C201" s="125">
        <f t="shared" ref="C201:F202" si="27">C202</f>
        <v>158190</v>
      </c>
      <c r="D201" s="120">
        <f t="shared" si="27"/>
        <v>158190</v>
      </c>
      <c r="E201" s="120">
        <f t="shared" si="27"/>
        <v>0</v>
      </c>
      <c r="F201" s="120">
        <f t="shared" si="27"/>
        <v>158190</v>
      </c>
      <c r="G201" s="131">
        <f t="shared" si="21"/>
        <v>100</v>
      </c>
      <c r="H201" s="120">
        <f>H202</f>
        <v>158190</v>
      </c>
      <c r="I201" s="131">
        <f t="shared" si="22"/>
        <v>100</v>
      </c>
      <c r="J201" s="120">
        <f>J202</f>
        <v>0</v>
      </c>
      <c r="K201" s="132">
        <v>0</v>
      </c>
    </row>
    <row r="202" spans="1:11" ht="37.5" customHeight="1" outlineLevel="3">
      <c r="A202" s="153"/>
      <c r="B202" s="103" t="s">
        <v>167</v>
      </c>
      <c r="C202" s="80">
        <f t="shared" si="27"/>
        <v>158190</v>
      </c>
      <c r="D202" s="54">
        <f t="shared" si="27"/>
        <v>158190</v>
      </c>
      <c r="E202" s="54">
        <f t="shared" si="27"/>
        <v>0</v>
      </c>
      <c r="F202" s="54">
        <f t="shared" si="27"/>
        <v>158190</v>
      </c>
      <c r="G202" s="60">
        <f t="shared" si="21"/>
        <v>100</v>
      </c>
      <c r="H202" s="54">
        <f>H203</f>
        <v>158190</v>
      </c>
      <c r="I202" s="60">
        <f t="shared" si="22"/>
        <v>100</v>
      </c>
      <c r="J202" s="54">
        <f>J203</f>
        <v>0</v>
      </c>
      <c r="K202" s="99">
        <v>0</v>
      </c>
    </row>
    <row r="203" spans="1:11" ht="27.75" customHeight="1" outlineLevel="3">
      <c r="A203" s="153"/>
      <c r="B203" s="105" t="s">
        <v>168</v>
      </c>
      <c r="C203" s="77">
        <f>D203+E203</f>
        <v>158190</v>
      </c>
      <c r="D203" s="70">
        <v>158190</v>
      </c>
      <c r="E203" s="70">
        <v>0</v>
      </c>
      <c r="F203" s="70">
        <f>H203+J203</f>
        <v>158190</v>
      </c>
      <c r="G203" s="60">
        <f t="shared" si="21"/>
        <v>100</v>
      </c>
      <c r="H203" s="70">
        <v>158190</v>
      </c>
      <c r="I203" s="60">
        <f t="shared" si="22"/>
        <v>100</v>
      </c>
      <c r="J203" s="70">
        <v>0</v>
      </c>
      <c r="K203" s="99">
        <v>0</v>
      </c>
    </row>
    <row r="204" spans="1:11" ht="27.75" customHeight="1" outlineLevel="3">
      <c r="A204" s="163">
        <v>18</v>
      </c>
      <c r="B204" s="118" t="s">
        <v>169</v>
      </c>
      <c r="C204" s="125">
        <f t="shared" ref="C204:F205" si="28">C205</f>
        <v>150000</v>
      </c>
      <c r="D204" s="120">
        <f t="shared" si="28"/>
        <v>150000</v>
      </c>
      <c r="E204" s="120">
        <f t="shared" si="28"/>
        <v>0</v>
      </c>
      <c r="F204" s="120">
        <f t="shared" si="28"/>
        <v>150000</v>
      </c>
      <c r="G204" s="131">
        <f t="shared" si="21"/>
        <v>100</v>
      </c>
      <c r="H204" s="120">
        <f>H205</f>
        <v>150000</v>
      </c>
      <c r="I204" s="131">
        <f t="shared" si="22"/>
        <v>100</v>
      </c>
      <c r="J204" s="120">
        <f>J205</f>
        <v>0</v>
      </c>
      <c r="K204" s="132">
        <v>0</v>
      </c>
    </row>
    <row r="205" spans="1:11" ht="27.75" customHeight="1" outlineLevel="3">
      <c r="A205" s="164"/>
      <c r="B205" s="94" t="s">
        <v>170</v>
      </c>
      <c r="C205" s="76">
        <f t="shared" si="28"/>
        <v>150000</v>
      </c>
      <c r="D205" s="88">
        <f t="shared" si="28"/>
        <v>150000</v>
      </c>
      <c r="E205" s="88">
        <f t="shared" si="28"/>
        <v>0</v>
      </c>
      <c r="F205" s="88">
        <f t="shared" si="28"/>
        <v>150000</v>
      </c>
      <c r="G205" s="60">
        <f t="shared" si="21"/>
        <v>100</v>
      </c>
      <c r="H205" s="88">
        <f>H206</f>
        <v>150000</v>
      </c>
      <c r="I205" s="60">
        <f t="shared" si="22"/>
        <v>100</v>
      </c>
      <c r="J205" s="88">
        <f>J206</f>
        <v>0</v>
      </c>
      <c r="K205" s="88">
        <v>0</v>
      </c>
    </row>
    <row r="206" spans="1:11" ht="27.75" customHeight="1" outlineLevel="3">
      <c r="A206" s="165"/>
      <c r="B206" s="97" t="s">
        <v>171</v>
      </c>
      <c r="C206" s="75">
        <f>D206+E206</f>
        <v>150000</v>
      </c>
      <c r="D206" s="65">
        <v>150000</v>
      </c>
      <c r="E206" s="65">
        <v>0</v>
      </c>
      <c r="F206" s="65">
        <f>H206+J206</f>
        <v>150000</v>
      </c>
      <c r="G206" s="65">
        <f t="shared" si="21"/>
        <v>100</v>
      </c>
      <c r="H206" s="65">
        <v>150000</v>
      </c>
      <c r="I206" s="65">
        <f t="shared" si="22"/>
        <v>100</v>
      </c>
      <c r="J206" s="65">
        <v>0</v>
      </c>
      <c r="K206" s="107">
        <v>0</v>
      </c>
    </row>
    <row r="207" spans="1:11" ht="30.75" customHeight="1" outlineLevel="5">
      <c r="A207" s="155"/>
      <c r="B207" s="106" t="s">
        <v>1</v>
      </c>
      <c r="C207" s="104">
        <f t="shared" si="25"/>
        <v>943705921.26000011</v>
      </c>
      <c r="D207" s="26">
        <f>D23+D70+D85+D90+D93+D101+D104+D143+D170+D175+D182+D185+D13+D17+D65+D138+D201+D204</f>
        <v>288693431.12</v>
      </c>
      <c r="E207" s="26">
        <f>E23+E70+E85+E90+E93+E101+E104+E143+E170+E175+E182+E185+E13+E17+E65+E138+E201+E204</f>
        <v>655012490.1400001</v>
      </c>
      <c r="F207" s="26">
        <f>F23+F70+F85+F90+F93+F101+F104+F143+F170+F175+F182+F185+F13+F17+F65+F138+F201+F204</f>
        <v>832261304.44000018</v>
      </c>
      <c r="G207" s="26">
        <f t="shared" si="21"/>
        <v>88.190747317638596</v>
      </c>
      <c r="H207" s="26">
        <f>H23+H70+H85+H90+H93+H101+H104+H143+H170+H175+H182+H185+H13+H138+H17+H65+H201+H204</f>
        <v>275707440.87000006</v>
      </c>
      <c r="I207" s="12">
        <f t="shared" si="22"/>
        <v>95.501806120208499</v>
      </c>
      <c r="J207" s="26">
        <f>J23+J70+J85+J90+J93+J101+J104+J143+J170+J175+J182+J185+J13+J17+J65+J138+J201+J204</f>
        <v>556553863.57000005</v>
      </c>
      <c r="K207" s="12">
        <f>J207/E207*100</f>
        <v>84.968435250913174</v>
      </c>
    </row>
    <row r="208" spans="1:11">
      <c r="B208" s="10"/>
      <c r="C208" s="11"/>
      <c r="D208" s="28"/>
      <c r="E208" s="28"/>
      <c r="F208" s="11"/>
      <c r="G208" s="11"/>
      <c r="H208" s="11"/>
      <c r="I208" s="11"/>
      <c r="J208" s="11"/>
      <c r="K208" s="11"/>
    </row>
    <row r="209" spans="4:8">
      <c r="D209" s="27"/>
      <c r="E209" s="27"/>
      <c r="H209" s="1" t="s">
        <v>2</v>
      </c>
    </row>
  </sheetData>
  <autoFilter ref="B12:K209"/>
  <mergeCells count="14">
    <mergeCell ref="I2:K2"/>
    <mergeCell ref="I5:K5"/>
    <mergeCell ref="F9:K9"/>
    <mergeCell ref="C9:E9"/>
    <mergeCell ref="H3:K3"/>
    <mergeCell ref="H4:K4"/>
    <mergeCell ref="H10:K10"/>
    <mergeCell ref="C10:C11"/>
    <mergeCell ref="B10:B11"/>
    <mergeCell ref="D10:E10"/>
    <mergeCell ref="A204:A206"/>
    <mergeCell ref="B7:K7"/>
    <mergeCell ref="F10:F11"/>
    <mergeCell ref="G10:G11"/>
  </mergeCells>
  <phoneticPr fontId="0" type="noConversion"/>
  <pageMargins left="0.19685039370078741" right="0.19685039370078741" top="0.19685039370078741" bottom="0.19685039370078741" header="0.19685039370078741" footer="0.19685039370078741"/>
  <pageSetup paperSize="9" scale="6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User</cp:lastModifiedBy>
  <cp:lastPrinted>2025-03-19T04:36:06Z</cp:lastPrinted>
  <dcterms:created xsi:type="dcterms:W3CDTF">2020-11-30T03:43:02Z</dcterms:created>
  <dcterms:modified xsi:type="dcterms:W3CDTF">2025-05-29T06:12:26Z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