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ГОДОВОЙ\Отчет об исполнении за 2023 год\"/>
    </mc:Choice>
  </mc:AlternateContent>
  <xr:revisionPtr revIDLastSave="0" documentId="13_ncr:1_{5FA0DA70-B9A4-40C2-846C-B20E78C88F7D}" xr6:coauthVersionLast="47" xr6:coauthVersionMax="47" xr10:uidLastSave="{00000000-0000-0000-0000-000000000000}"/>
  <bookViews>
    <workbookView xWindow="384" yWindow="384" windowWidth="22560" windowHeight="11628" xr2:uid="{00000000-000D-0000-FFFF-FFFF00000000}"/>
  </bookViews>
  <sheets>
    <sheet name="Документ" sheetId="2" r:id="rId1"/>
  </sheets>
  <definedNames>
    <definedName name="_xlnm._FilterDatabase" localSheetId="0" hidden="1">Документ!$B$12:$K$234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9" i="2" l="1"/>
  <c r="H209" i="2"/>
  <c r="E209" i="2"/>
  <c r="D209" i="2"/>
  <c r="I212" i="2"/>
  <c r="F212" i="2"/>
  <c r="G212" i="2" s="1"/>
  <c r="C212" i="2"/>
  <c r="I211" i="2"/>
  <c r="C211" i="2"/>
  <c r="G211" i="2" s="1"/>
  <c r="F211" i="2"/>
  <c r="I210" i="2"/>
  <c r="F210" i="2"/>
  <c r="G210" i="2" s="1"/>
  <c r="C210" i="2"/>
  <c r="C207" i="2"/>
  <c r="D207" i="2"/>
  <c r="E207" i="2"/>
  <c r="H207" i="2"/>
  <c r="J207" i="2"/>
  <c r="F207" i="2" s="1"/>
  <c r="F208" i="2"/>
  <c r="C208" i="2"/>
  <c r="J155" i="2"/>
  <c r="H155" i="2"/>
  <c r="E155" i="2"/>
  <c r="D155" i="2"/>
  <c r="C156" i="2"/>
  <c r="F156" i="2"/>
  <c r="D153" i="2"/>
  <c r="C153" i="2" s="1"/>
  <c r="E153" i="2"/>
  <c r="I154" i="2"/>
  <c r="G154" i="2"/>
  <c r="J153" i="2"/>
  <c r="H153" i="2"/>
  <c r="F153" i="2" s="1"/>
  <c r="F154" i="2"/>
  <c r="C154" i="2"/>
  <c r="H90" i="2"/>
  <c r="D90" i="2"/>
  <c r="J90" i="2"/>
  <c r="E90" i="2"/>
  <c r="F92" i="2"/>
  <c r="I92" i="2"/>
  <c r="C92" i="2"/>
  <c r="H14" i="2"/>
  <c r="J52" i="2"/>
  <c r="F53" i="2"/>
  <c r="F52" i="2" s="1"/>
  <c r="G156" i="2" l="1"/>
  <c r="G207" i="2"/>
  <c r="G92" i="2"/>
  <c r="I16" i="2"/>
  <c r="F16" i="2"/>
  <c r="G16" i="2" s="1"/>
  <c r="D14" i="2"/>
  <c r="C16" i="2"/>
  <c r="I225" i="2" l="1"/>
  <c r="H174" i="2" l="1"/>
  <c r="H169" i="2"/>
  <c r="H166" i="2"/>
  <c r="H161" i="2"/>
  <c r="H150" i="2"/>
  <c r="D174" i="2" l="1"/>
  <c r="F176" i="2"/>
  <c r="I176" i="2"/>
  <c r="C176" i="2"/>
  <c r="G176" i="2" l="1"/>
  <c r="J30" i="2"/>
  <c r="H30" i="2"/>
  <c r="D48" i="2"/>
  <c r="D44" i="2"/>
  <c r="D39" i="2"/>
  <c r="D30" i="2"/>
  <c r="D22" i="2"/>
  <c r="D18" i="2"/>
  <c r="I33" i="2" l="1"/>
  <c r="C33" i="2"/>
  <c r="F33" i="2"/>
  <c r="D68" i="2"/>
  <c r="J73" i="2"/>
  <c r="H73" i="2"/>
  <c r="E73" i="2"/>
  <c r="D73" i="2"/>
  <c r="I74" i="2"/>
  <c r="I75" i="2"/>
  <c r="F74" i="2"/>
  <c r="F75" i="2"/>
  <c r="C74" i="2"/>
  <c r="C75" i="2"/>
  <c r="H64" i="2"/>
  <c r="D64" i="2"/>
  <c r="C67" i="2"/>
  <c r="F67" i="2"/>
  <c r="I67" i="2"/>
  <c r="J64" i="2"/>
  <c r="F66" i="2"/>
  <c r="I66" i="2"/>
  <c r="C66" i="2"/>
  <c r="I60" i="2"/>
  <c r="H181" i="2"/>
  <c r="D181" i="2"/>
  <c r="I183" i="2"/>
  <c r="F183" i="2"/>
  <c r="C183" i="2"/>
  <c r="J111" i="2"/>
  <c r="H111" i="2"/>
  <c r="E111" i="2"/>
  <c r="D111" i="2"/>
  <c r="F132" i="2"/>
  <c r="C132" i="2"/>
  <c r="F130" i="2"/>
  <c r="C130" i="2"/>
  <c r="F131" i="2"/>
  <c r="F129" i="2"/>
  <c r="K129" i="2" s="1"/>
  <c r="C131" i="2"/>
  <c r="C129" i="2"/>
  <c r="F126" i="2"/>
  <c r="F125" i="2"/>
  <c r="F124" i="2"/>
  <c r="F123" i="2"/>
  <c r="F122" i="2"/>
  <c r="F121" i="2"/>
  <c r="C126" i="2"/>
  <c r="C125" i="2"/>
  <c r="C124" i="2"/>
  <c r="C123" i="2"/>
  <c r="C122" i="2"/>
  <c r="I126" i="2"/>
  <c r="I125" i="2"/>
  <c r="I124" i="2"/>
  <c r="I123" i="2"/>
  <c r="I122" i="2"/>
  <c r="I121" i="2"/>
  <c r="C121" i="2"/>
  <c r="G183" i="2" l="1"/>
  <c r="G33" i="2"/>
  <c r="G74" i="2"/>
  <c r="G75" i="2"/>
  <c r="G132" i="2"/>
  <c r="G131" i="2"/>
  <c r="G66" i="2"/>
  <c r="G130" i="2"/>
  <c r="G122" i="2"/>
  <c r="K130" i="2"/>
  <c r="G129" i="2"/>
  <c r="G125" i="2"/>
  <c r="G121" i="2"/>
  <c r="G123" i="2"/>
  <c r="G124" i="2"/>
  <c r="G126" i="2"/>
  <c r="H224" i="2"/>
  <c r="I179" i="2" l="1"/>
  <c r="I32" i="2"/>
  <c r="I31" i="2"/>
  <c r="K178" i="2"/>
  <c r="I178" i="2"/>
  <c r="F222" i="2"/>
  <c r="C222" i="2"/>
  <c r="J221" i="2"/>
  <c r="H221" i="2"/>
  <c r="H220" i="2" s="1"/>
  <c r="E221" i="2"/>
  <c r="E220" i="2" s="1"/>
  <c r="D221" i="2"/>
  <c r="D220" i="2" s="1"/>
  <c r="I222" i="2"/>
  <c r="J198" i="2"/>
  <c r="J197" i="2" s="1"/>
  <c r="H198" i="2"/>
  <c r="E198" i="2"/>
  <c r="D198" i="2"/>
  <c r="K216" i="2"/>
  <c r="K217" i="2"/>
  <c r="I200" i="2"/>
  <c r="I201" i="2"/>
  <c r="I202" i="2"/>
  <c r="I203" i="2"/>
  <c r="I204" i="2"/>
  <c r="I205" i="2"/>
  <c r="I206" i="2"/>
  <c r="I213" i="2"/>
  <c r="I215" i="2"/>
  <c r="I218" i="2"/>
  <c r="I219" i="2"/>
  <c r="F204" i="2"/>
  <c r="F205" i="2"/>
  <c r="F206" i="2"/>
  <c r="F213" i="2"/>
  <c r="C204" i="2"/>
  <c r="C205" i="2"/>
  <c r="C206" i="2"/>
  <c r="C213" i="2"/>
  <c r="J192" i="2"/>
  <c r="H192" i="2"/>
  <c r="E192" i="2"/>
  <c r="D192" i="2"/>
  <c r="F193" i="2"/>
  <c r="C193" i="2"/>
  <c r="J150" i="2"/>
  <c r="E150" i="2"/>
  <c r="D150" i="2"/>
  <c r="I152" i="2"/>
  <c r="F152" i="2"/>
  <c r="C152" i="2"/>
  <c r="K90" i="2"/>
  <c r="F84" i="2"/>
  <c r="E83" i="2"/>
  <c r="I84" i="2"/>
  <c r="J83" i="2"/>
  <c r="H83" i="2"/>
  <c r="D83" i="2"/>
  <c r="E58" i="2"/>
  <c r="D58" i="2"/>
  <c r="J58" i="2"/>
  <c r="H58" i="2"/>
  <c r="J55" i="2"/>
  <c r="H55" i="2"/>
  <c r="E55" i="2"/>
  <c r="D55" i="2"/>
  <c r="F56" i="2"/>
  <c r="F57" i="2"/>
  <c r="F59" i="2"/>
  <c r="F60" i="2"/>
  <c r="C56" i="2"/>
  <c r="C57" i="2"/>
  <c r="C59" i="2"/>
  <c r="C60" i="2"/>
  <c r="K56" i="2"/>
  <c r="K59" i="2"/>
  <c r="I57" i="2"/>
  <c r="E30" i="2"/>
  <c r="F32" i="2"/>
  <c r="C32" i="2"/>
  <c r="H177" i="2"/>
  <c r="J177" i="2"/>
  <c r="K171" i="2"/>
  <c r="K164" i="2"/>
  <c r="K158" i="2"/>
  <c r="K157" i="2"/>
  <c r="J133" i="2"/>
  <c r="H133" i="2"/>
  <c r="E133" i="2"/>
  <c r="D133" i="2"/>
  <c r="I140" i="2"/>
  <c r="I141" i="2"/>
  <c r="F140" i="2"/>
  <c r="F141" i="2"/>
  <c r="C140" i="2"/>
  <c r="C141" i="2"/>
  <c r="I128" i="2"/>
  <c r="K127" i="2"/>
  <c r="I120" i="2"/>
  <c r="F120" i="2"/>
  <c r="C120" i="2"/>
  <c r="F119" i="2"/>
  <c r="C119" i="2"/>
  <c r="I96" i="2"/>
  <c r="K95" i="2"/>
  <c r="F79" i="2"/>
  <c r="K77" i="2"/>
  <c r="K76" i="2"/>
  <c r="I78" i="2"/>
  <c r="I79" i="2"/>
  <c r="F77" i="2"/>
  <c r="F78" i="2"/>
  <c r="F76" i="2"/>
  <c r="C76" i="2"/>
  <c r="C77" i="2"/>
  <c r="C78" i="2"/>
  <c r="C79" i="2"/>
  <c r="K36" i="2"/>
  <c r="C36" i="2"/>
  <c r="J230" i="2"/>
  <c r="J229" i="2" s="1"/>
  <c r="H230" i="2"/>
  <c r="E230" i="2"/>
  <c r="E229" i="2" s="1"/>
  <c r="D230" i="2"/>
  <c r="F225" i="2"/>
  <c r="F227" i="2"/>
  <c r="F228" i="2"/>
  <c r="J226" i="2"/>
  <c r="H226" i="2"/>
  <c r="J224" i="2"/>
  <c r="C225" i="2"/>
  <c r="C227" i="2"/>
  <c r="C228" i="2"/>
  <c r="E226" i="2"/>
  <c r="D226" i="2"/>
  <c r="E224" i="2"/>
  <c r="D224" i="2"/>
  <c r="I224" i="2" s="1"/>
  <c r="F215" i="2"/>
  <c r="F216" i="2"/>
  <c r="F217" i="2"/>
  <c r="F218" i="2"/>
  <c r="F219" i="2"/>
  <c r="J214" i="2"/>
  <c r="H214" i="2"/>
  <c r="C215" i="2"/>
  <c r="C216" i="2"/>
  <c r="C217" i="2"/>
  <c r="C218" i="2"/>
  <c r="C219" i="2"/>
  <c r="E214" i="2"/>
  <c r="D214" i="2"/>
  <c r="C200" i="2"/>
  <c r="C201" i="2"/>
  <c r="C202" i="2"/>
  <c r="C203" i="2"/>
  <c r="F199" i="2"/>
  <c r="F200" i="2"/>
  <c r="F201" i="2"/>
  <c r="F202" i="2"/>
  <c r="F203" i="2"/>
  <c r="H197" i="2" l="1"/>
  <c r="D197" i="2"/>
  <c r="G228" i="2"/>
  <c r="G201" i="2"/>
  <c r="I58" i="2"/>
  <c r="G227" i="2"/>
  <c r="I230" i="2"/>
  <c r="G222" i="2"/>
  <c r="G225" i="2"/>
  <c r="G59" i="2"/>
  <c r="G60" i="2"/>
  <c r="G57" i="2"/>
  <c r="G32" i="2"/>
  <c r="G204" i="2"/>
  <c r="G216" i="2"/>
  <c r="E197" i="2"/>
  <c r="G202" i="2"/>
  <c r="G218" i="2"/>
  <c r="K214" i="2"/>
  <c r="G152" i="2"/>
  <c r="G203" i="2"/>
  <c r="G200" i="2"/>
  <c r="I214" i="2"/>
  <c r="G219" i="2"/>
  <c r="G205" i="2"/>
  <c r="F221" i="2"/>
  <c r="C221" i="2"/>
  <c r="J220" i="2"/>
  <c r="F220" i="2" s="1"/>
  <c r="I221" i="2"/>
  <c r="C220" i="2"/>
  <c r="I220" i="2"/>
  <c r="G217" i="2"/>
  <c r="G215" i="2"/>
  <c r="G213" i="2"/>
  <c r="F209" i="2"/>
  <c r="I209" i="2"/>
  <c r="C209" i="2"/>
  <c r="G206" i="2"/>
  <c r="F192" i="2"/>
  <c r="C192" i="2"/>
  <c r="F83" i="2"/>
  <c r="J54" i="2"/>
  <c r="I83" i="2"/>
  <c r="C84" i="2"/>
  <c r="G84" i="2" s="1"/>
  <c r="C83" i="2"/>
  <c r="D54" i="2"/>
  <c r="F58" i="2"/>
  <c r="H54" i="2"/>
  <c r="K58" i="2"/>
  <c r="C58" i="2"/>
  <c r="G56" i="2"/>
  <c r="C55" i="2"/>
  <c r="I55" i="2"/>
  <c r="F55" i="2"/>
  <c r="E54" i="2"/>
  <c r="K55" i="2"/>
  <c r="C226" i="2"/>
  <c r="G78" i="2"/>
  <c r="G77" i="2"/>
  <c r="F226" i="2"/>
  <c r="G141" i="2"/>
  <c r="G140" i="2"/>
  <c r="G120" i="2"/>
  <c r="G79" i="2"/>
  <c r="E223" i="2"/>
  <c r="G76" i="2"/>
  <c r="F73" i="2"/>
  <c r="C214" i="2"/>
  <c r="C230" i="2"/>
  <c r="F230" i="2"/>
  <c r="G230" i="2" s="1"/>
  <c r="H223" i="2"/>
  <c r="F214" i="2"/>
  <c r="C224" i="2"/>
  <c r="J223" i="2"/>
  <c r="F224" i="2"/>
  <c r="D223" i="2"/>
  <c r="H229" i="2"/>
  <c r="D229" i="2"/>
  <c r="C229" i="2" s="1"/>
  <c r="F175" i="2"/>
  <c r="I175" i="2"/>
  <c r="J174" i="2"/>
  <c r="D169" i="2"/>
  <c r="D166" i="2"/>
  <c r="J161" i="2"/>
  <c r="E161" i="2"/>
  <c r="D161" i="2"/>
  <c r="K155" i="2"/>
  <c r="I223" i="2" l="1"/>
  <c r="K197" i="2"/>
  <c r="G55" i="2"/>
  <c r="G226" i="2"/>
  <c r="G58" i="2"/>
  <c r="K54" i="2"/>
  <c r="F229" i="2"/>
  <c r="G229" i="2" s="1"/>
  <c r="I229" i="2"/>
  <c r="K161" i="2"/>
  <c r="G224" i="2"/>
  <c r="G221" i="2"/>
  <c r="G220" i="2"/>
  <c r="G214" i="2"/>
  <c r="G83" i="2"/>
  <c r="G209" i="2"/>
  <c r="I54" i="2"/>
  <c r="F54" i="2"/>
  <c r="C54" i="2"/>
  <c r="C223" i="2"/>
  <c r="F174" i="2"/>
  <c r="I169" i="2"/>
  <c r="F223" i="2"/>
  <c r="C175" i="2"/>
  <c r="G175" i="2" s="1"/>
  <c r="E174" i="2"/>
  <c r="I174" i="2"/>
  <c r="E177" i="2"/>
  <c r="K177" i="2" s="1"/>
  <c r="D177" i="2"/>
  <c r="I177" i="2" s="1"/>
  <c r="C165" i="2"/>
  <c r="F165" i="2"/>
  <c r="I165" i="2"/>
  <c r="F164" i="2"/>
  <c r="C164" i="2"/>
  <c r="F158" i="2"/>
  <c r="I158" i="2"/>
  <c r="C158" i="2"/>
  <c r="J145" i="2"/>
  <c r="H145" i="2"/>
  <c r="D145" i="2"/>
  <c r="E143" i="2"/>
  <c r="E142" i="2" s="1"/>
  <c r="J143" i="2"/>
  <c r="H143" i="2"/>
  <c r="D143" i="2"/>
  <c r="I103" i="2"/>
  <c r="I104" i="2"/>
  <c r="I105" i="2"/>
  <c r="I106" i="2"/>
  <c r="F103" i="2"/>
  <c r="F104" i="2"/>
  <c r="F105" i="2"/>
  <c r="F106" i="2"/>
  <c r="C103" i="2"/>
  <c r="C104" i="2"/>
  <c r="C105" i="2"/>
  <c r="C106" i="2"/>
  <c r="J101" i="2"/>
  <c r="H101" i="2"/>
  <c r="E101" i="2"/>
  <c r="D101" i="2"/>
  <c r="G54" i="2" l="1"/>
  <c r="G223" i="2"/>
  <c r="C177" i="2"/>
  <c r="H142" i="2"/>
  <c r="J142" i="2"/>
  <c r="G165" i="2"/>
  <c r="D142" i="2"/>
  <c r="C174" i="2"/>
  <c r="G174" i="2" s="1"/>
  <c r="G164" i="2"/>
  <c r="G158" i="2"/>
  <c r="G105" i="2"/>
  <c r="G104" i="2"/>
  <c r="G106" i="2"/>
  <c r="G103" i="2"/>
  <c r="J89" i="2"/>
  <c r="H89" i="2"/>
  <c r="E89" i="2"/>
  <c r="D89" i="2"/>
  <c r="F96" i="2" l="1"/>
  <c r="C96" i="2"/>
  <c r="C95" i="2"/>
  <c r="F95" i="2"/>
  <c r="F93" i="2"/>
  <c r="I93" i="2"/>
  <c r="C93" i="2"/>
  <c r="E52" i="2"/>
  <c r="C52" i="2" s="1"/>
  <c r="C53" i="2"/>
  <c r="G53" i="2" s="1"/>
  <c r="I36" i="2"/>
  <c r="F36" i="2"/>
  <c r="C31" i="2"/>
  <c r="F31" i="2"/>
  <c r="E18" i="2"/>
  <c r="J39" i="2"/>
  <c r="H39" i="2"/>
  <c r="E39" i="2"/>
  <c r="C42" i="2"/>
  <c r="F42" i="2"/>
  <c r="I42" i="2"/>
  <c r="C41" i="2"/>
  <c r="F41" i="2"/>
  <c r="I41" i="2"/>
  <c r="J22" i="2"/>
  <c r="H22" i="2"/>
  <c r="E22" i="2"/>
  <c r="F25" i="2"/>
  <c r="I25" i="2"/>
  <c r="C25" i="2"/>
  <c r="C15" i="2"/>
  <c r="F15" i="2"/>
  <c r="I15" i="2"/>
  <c r="J14" i="2"/>
  <c r="J13" i="2" s="1"/>
  <c r="E14" i="2"/>
  <c r="E13" i="2" s="1"/>
  <c r="D13" i="2"/>
  <c r="G31" i="2" l="1"/>
  <c r="G42" i="2"/>
  <c r="G41" i="2"/>
  <c r="G15" i="2"/>
  <c r="H13" i="2"/>
  <c r="I14" i="2"/>
  <c r="C13" i="2"/>
  <c r="G52" i="2"/>
  <c r="G95" i="2"/>
  <c r="G96" i="2"/>
  <c r="F14" i="2"/>
  <c r="C14" i="2"/>
  <c r="G36" i="2"/>
  <c r="G93" i="2"/>
  <c r="G25" i="2"/>
  <c r="I51" i="2"/>
  <c r="F51" i="2"/>
  <c r="C51" i="2"/>
  <c r="J50" i="2"/>
  <c r="D50" i="2"/>
  <c r="C50" i="2" s="1"/>
  <c r="H50" i="2"/>
  <c r="H44" i="2"/>
  <c r="F47" i="2"/>
  <c r="I47" i="2"/>
  <c r="C47" i="2"/>
  <c r="G14" i="2" l="1"/>
  <c r="F13" i="2"/>
  <c r="G13" i="2" s="1"/>
  <c r="I13" i="2"/>
  <c r="I50" i="2"/>
  <c r="G51" i="2"/>
  <c r="F50" i="2"/>
  <c r="G50" i="2" s="1"/>
  <c r="G47" i="2"/>
  <c r="J190" i="2"/>
  <c r="H190" i="2"/>
  <c r="J185" i="2"/>
  <c r="H185" i="2"/>
  <c r="H184" i="2" l="1"/>
  <c r="J184" i="2"/>
  <c r="J148" i="2"/>
  <c r="I231" i="2"/>
  <c r="F231" i="2"/>
  <c r="C231" i="2"/>
  <c r="C199" i="2"/>
  <c r="C196" i="2"/>
  <c r="C191" i="2"/>
  <c r="C189" i="2"/>
  <c r="C188" i="2"/>
  <c r="C187" i="2"/>
  <c r="C186" i="2"/>
  <c r="C182" i="2"/>
  <c r="F179" i="2"/>
  <c r="C179" i="2"/>
  <c r="C173" i="2"/>
  <c r="C171" i="2"/>
  <c r="F170" i="2"/>
  <c r="K170" i="2"/>
  <c r="C170" i="2"/>
  <c r="C168" i="2"/>
  <c r="C167" i="2"/>
  <c r="C163" i="2"/>
  <c r="C162" i="2"/>
  <c r="C160" i="2"/>
  <c r="I159" i="2"/>
  <c r="F159" i="2"/>
  <c r="C159" i="2"/>
  <c r="C157" i="2"/>
  <c r="C151" i="2"/>
  <c r="C149" i="2"/>
  <c r="C146" i="2"/>
  <c r="C144" i="2"/>
  <c r="F139" i="2"/>
  <c r="I139" i="2"/>
  <c r="C139" i="2"/>
  <c r="F138" i="2"/>
  <c r="I138" i="2"/>
  <c r="C138" i="2"/>
  <c r="C137" i="2"/>
  <c r="C136" i="2"/>
  <c r="C135" i="2"/>
  <c r="C134" i="2"/>
  <c r="C128" i="2"/>
  <c r="I116" i="2"/>
  <c r="F116" i="2"/>
  <c r="F117" i="2"/>
  <c r="F118" i="2"/>
  <c r="F127" i="2"/>
  <c r="C116" i="2"/>
  <c r="C117" i="2"/>
  <c r="C118" i="2"/>
  <c r="C127" i="2"/>
  <c r="I115" i="2"/>
  <c r="F115" i="2"/>
  <c r="C115" i="2"/>
  <c r="F114" i="2"/>
  <c r="I114" i="2"/>
  <c r="C114" i="2"/>
  <c r="F113" i="2"/>
  <c r="I113" i="2"/>
  <c r="C113" i="2"/>
  <c r="C112" i="2"/>
  <c r="C110" i="2"/>
  <c r="C109" i="2"/>
  <c r="C108" i="2"/>
  <c r="C107" i="2"/>
  <c r="C102" i="2"/>
  <c r="C99" i="2"/>
  <c r="C94" i="2"/>
  <c r="C91" i="2"/>
  <c r="C88" i="2"/>
  <c r="C87" i="2"/>
  <c r="C82" i="2"/>
  <c r="J68" i="2"/>
  <c r="H68" i="2"/>
  <c r="E68" i="2"/>
  <c r="C72" i="2"/>
  <c r="C71" i="2"/>
  <c r="C70" i="2"/>
  <c r="C69" i="2"/>
  <c r="C65" i="2"/>
  <c r="C63" i="2"/>
  <c r="C49" i="2"/>
  <c r="J44" i="2"/>
  <c r="C46" i="2"/>
  <c r="C45" i="2"/>
  <c r="C43" i="2"/>
  <c r="C40" i="2"/>
  <c r="C38" i="2"/>
  <c r="C35" i="2"/>
  <c r="C34" i="2"/>
  <c r="C29" i="2"/>
  <c r="C28" i="2"/>
  <c r="C27" i="2"/>
  <c r="C26" i="2"/>
  <c r="C24" i="2"/>
  <c r="C23" i="2"/>
  <c r="C21" i="2"/>
  <c r="C20" i="2"/>
  <c r="F21" i="2"/>
  <c r="F26" i="2"/>
  <c r="F27" i="2"/>
  <c r="F28" i="2"/>
  <c r="F29" i="2"/>
  <c r="F34" i="2"/>
  <c r="F35" i="2"/>
  <c r="F38" i="2"/>
  <c r="F40" i="2"/>
  <c r="F43" i="2"/>
  <c r="F45" i="2"/>
  <c r="F63" i="2"/>
  <c r="F65" i="2"/>
  <c r="F69" i="2"/>
  <c r="F70" i="2"/>
  <c r="F71" i="2"/>
  <c r="F72" i="2"/>
  <c r="F82" i="2"/>
  <c r="F87" i="2"/>
  <c r="F88" i="2"/>
  <c r="F91" i="2"/>
  <c r="F94" i="2"/>
  <c r="F99" i="2"/>
  <c r="F102" i="2"/>
  <c r="F107" i="2"/>
  <c r="F108" i="2"/>
  <c r="F109" i="2"/>
  <c r="F110" i="2"/>
  <c r="F112" i="2"/>
  <c r="F128" i="2"/>
  <c r="F134" i="2"/>
  <c r="F135" i="2"/>
  <c r="F136" i="2"/>
  <c r="F137" i="2"/>
  <c r="F144" i="2"/>
  <c r="F146" i="2"/>
  <c r="F149" i="2"/>
  <c r="F151" i="2"/>
  <c r="F157" i="2"/>
  <c r="F160" i="2"/>
  <c r="F162" i="2"/>
  <c r="F163" i="2"/>
  <c r="F167" i="2"/>
  <c r="F168" i="2"/>
  <c r="F171" i="2"/>
  <c r="F173" i="2"/>
  <c r="F182" i="2"/>
  <c r="F186" i="2"/>
  <c r="F187" i="2"/>
  <c r="F188" i="2"/>
  <c r="F189" i="2"/>
  <c r="F191" i="2"/>
  <c r="F196" i="2"/>
  <c r="K21" i="2"/>
  <c r="K26" i="2"/>
  <c r="K27" i="2"/>
  <c r="K28" i="2"/>
  <c r="K29" i="2"/>
  <c r="K34" i="2"/>
  <c r="K40" i="2"/>
  <c r="K43" i="2"/>
  <c r="K69" i="2"/>
  <c r="K70" i="2"/>
  <c r="K87" i="2"/>
  <c r="K99" i="2"/>
  <c r="K189" i="2"/>
  <c r="K196" i="2"/>
  <c r="I35" i="2"/>
  <c r="I38" i="2"/>
  <c r="I45" i="2"/>
  <c r="I63" i="2"/>
  <c r="I65" i="2"/>
  <c r="I71" i="2"/>
  <c r="I72" i="2"/>
  <c r="I82" i="2"/>
  <c r="I88" i="2"/>
  <c r="I91" i="2"/>
  <c r="I94" i="2"/>
  <c r="I99" i="2"/>
  <c r="I102" i="2"/>
  <c r="I107" i="2"/>
  <c r="I109" i="2"/>
  <c r="I110" i="2"/>
  <c r="I134" i="2"/>
  <c r="I135" i="2"/>
  <c r="I136" i="2"/>
  <c r="I137" i="2"/>
  <c r="I144" i="2"/>
  <c r="I146" i="2"/>
  <c r="I149" i="2"/>
  <c r="I151" i="2"/>
  <c r="I160" i="2"/>
  <c r="I162" i="2"/>
  <c r="I163" i="2"/>
  <c r="I167" i="2"/>
  <c r="I168" i="2"/>
  <c r="I173" i="2"/>
  <c r="I182" i="2"/>
  <c r="I186" i="2"/>
  <c r="I187" i="2"/>
  <c r="I191" i="2"/>
  <c r="I196" i="2"/>
  <c r="I199" i="2"/>
  <c r="C19" i="2"/>
  <c r="F30" i="2" l="1"/>
  <c r="G231" i="2"/>
  <c r="G179" i="2"/>
  <c r="F177" i="2"/>
  <c r="G177" i="2" s="1"/>
  <c r="G163" i="2"/>
  <c r="G162" i="2"/>
  <c r="C178" i="2"/>
  <c r="G159" i="2"/>
  <c r="G196" i="2"/>
  <c r="G199" i="2"/>
  <c r="G191" i="2"/>
  <c r="G189" i="2"/>
  <c r="G187" i="2"/>
  <c r="G186" i="2"/>
  <c r="G182" i="2"/>
  <c r="F178" i="2"/>
  <c r="G167" i="2"/>
  <c r="G170" i="2"/>
  <c r="G173" i="2"/>
  <c r="G171" i="2"/>
  <c r="G168" i="2"/>
  <c r="G160" i="2"/>
  <c r="G138" i="2"/>
  <c r="G157" i="2"/>
  <c r="G151" i="2"/>
  <c r="G149" i="2"/>
  <c r="G146" i="2"/>
  <c r="G144" i="2"/>
  <c r="G139" i="2"/>
  <c r="G127" i="2"/>
  <c r="G137" i="2"/>
  <c r="G136" i="2"/>
  <c r="G135" i="2"/>
  <c r="G134" i="2"/>
  <c r="G128" i="2"/>
  <c r="G116" i="2"/>
  <c r="G114" i="2"/>
  <c r="G115" i="2"/>
  <c r="G113" i="2"/>
  <c r="G34" i="2"/>
  <c r="G99" i="2"/>
  <c r="G28" i="2"/>
  <c r="G110" i="2"/>
  <c r="G109" i="2"/>
  <c r="G107" i="2"/>
  <c r="G102" i="2"/>
  <c r="F68" i="2"/>
  <c r="G40" i="2"/>
  <c r="G26" i="2"/>
  <c r="G94" i="2"/>
  <c r="G91" i="2"/>
  <c r="G87" i="2"/>
  <c r="G88" i="2"/>
  <c r="G82" i="2"/>
  <c r="G29" i="2"/>
  <c r="G27" i="2"/>
  <c r="G65" i="2"/>
  <c r="G72" i="2"/>
  <c r="G71" i="2"/>
  <c r="G70" i="2"/>
  <c r="G69" i="2"/>
  <c r="G63" i="2"/>
  <c r="G45" i="2"/>
  <c r="G43" i="2"/>
  <c r="G38" i="2"/>
  <c r="G35" i="2"/>
  <c r="G21" i="2"/>
  <c r="G178" i="2" l="1"/>
  <c r="I101" i="2"/>
  <c r="C101" i="2"/>
  <c r="E172" i="2"/>
  <c r="E169" i="2" s="1"/>
  <c r="J172" i="2"/>
  <c r="J169" i="2" s="1"/>
  <c r="K169" i="2" l="1"/>
  <c r="C172" i="2"/>
  <c r="C169" i="2"/>
  <c r="C155" i="2"/>
  <c r="C90" i="2"/>
  <c r="F155" i="2"/>
  <c r="I155" i="2"/>
  <c r="I172" i="2"/>
  <c r="F172" i="2"/>
  <c r="F169" i="2"/>
  <c r="G172" i="2" l="1"/>
  <c r="G155" i="2"/>
  <c r="G169" i="2"/>
  <c r="C89" i="2"/>
  <c r="C145" i="2"/>
  <c r="C143" i="2" l="1"/>
  <c r="F145" i="2"/>
  <c r="G145" i="2" s="1"/>
  <c r="I145" i="2"/>
  <c r="I143" i="2"/>
  <c r="F143" i="2"/>
  <c r="E86" i="2"/>
  <c r="H86" i="2"/>
  <c r="J86" i="2"/>
  <c r="D86" i="2"/>
  <c r="E81" i="2"/>
  <c r="E80" i="2" s="1"/>
  <c r="H81" i="2"/>
  <c r="H80" i="2" s="1"/>
  <c r="J81" i="2"/>
  <c r="J80" i="2" s="1"/>
  <c r="D81" i="2"/>
  <c r="D80" i="2" s="1"/>
  <c r="J37" i="2"/>
  <c r="D37" i="2"/>
  <c r="D17" i="2" s="1"/>
  <c r="E64" i="2"/>
  <c r="E62" i="2"/>
  <c r="H62" i="2"/>
  <c r="H61" i="2" s="1"/>
  <c r="J62" i="2"/>
  <c r="J61" i="2" s="1"/>
  <c r="D62" i="2"/>
  <c r="D61" i="2" s="1"/>
  <c r="E61" i="2" l="1"/>
  <c r="G143" i="2"/>
  <c r="C142" i="2"/>
  <c r="C133" i="2"/>
  <c r="C111" i="2"/>
  <c r="K111" i="2"/>
  <c r="C86" i="2"/>
  <c r="C80" i="2"/>
  <c r="C81" i="2"/>
  <c r="C62" i="2"/>
  <c r="C64" i="2"/>
  <c r="C68" i="2"/>
  <c r="C39" i="2"/>
  <c r="K39" i="2"/>
  <c r="K68" i="2"/>
  <c r="I30" i="2"/>
  <c r="I133" i="2"/>
  <c r="F133" i="2"/>
  <c r="F81" i="2"/>
  <c r="I81" i="2"/>
  <c r="F37" i="2"/>
  <c r="I37" i="2"/>
  <c r="F39" i="2"/>
  <c r="I39" i="2"/>
  <c r="F101" i="2"/>
  <c r="G101" i="2" s="1"/>
  <c r="I111" i="2"/>
  <c r="F111" i="2"/>
  <c r="I64" i="2"/>
  <c r="F64" i="2"/>
  <c r="K86" i="2"/>
  <c r="I62" i="2"/>
  <c r="F62" i="2"/>
  <c r="F61" i="2" s="1"/>
  <c r="K30" i="2"/>
  <c r="F86" i="2"/>
  <c r="I86" i="2"/>
  <c r="E37" i="2"/>
  <c r="I142" i="2"/>
  <c r="F142" i="2"/>
  <c r="G142" i="2" l="1"/>
  <c r="G133" i="2"/>
  <c r="G39" i="2"/>
  <c r="G111" i="2"/>
  <c r="G64" i="2"/>
  <c r="G86" i="2"/>
  <c r="G81" i="2"/>
  <c r="G62" i="2"/>
  <c r="C61" i="2"/>
  <c r="K61" i="2"/>
  <c r="C37" i="2"/>
  <c r="G37" i="2" s="1"/>
  <c r="C30" i="2"/>
  <c r="G30" i="2" s="1"/>
  <c r="F80" i="2"/>
  <c r="G80" i="2" s="1"/>
  <c r="I80" i="2"/>
  <c r="J18" i="2"/>
  <c r="J17" i="2" s="1"/>
  <c r="J48" i="2"/>
  <c r="E44" i="2"/>
  <c r="C44" i="2" l="1"/>
  <c r="E48" i="2"/>
  <c r="E17" i="2" s="1"/>
  <c r="C48" i="2" l="1"/>
  <c r="K22" i="2"/>
  <c r="C22" i="2"/>
  <c r="C18" i="2"/>
  <c r="K18" i="2"/>
  <c r="E195" i="2"/>
  <c r="E194" i="2" s="1"/>
  <c r="H195" i="2"/>
  <c r="J195" i="2"/>
  <c r="D195" i="2"/>
  <c r="E190" i="2"/>
  <c r="D190" i="2"/>
  <c r="E185" i="2"/>
  <c r="D185" i="2"/>
  <c r="E181" i="2"/>
  <c r="E180" i="2" s="1"/>
  <c r="J181" i="2"/>
  <c r="E166" i="2"/>
  <c r="J166" i="2"/>
  <c r="J147" i="2" s="1"/>
  <c r="C161" i="2"/>
  <c r="E148" i="2"/>
  <c r="H148" i="2"/>
  <c r="H147" i="2" s="1"/>
  <c r="D148" i="2"/>
  <c r="D147" i="2" s="1"/>
  <c r="E147" i="2" l="1"/>
  <c r="E184" i="2"/>
  <c r="K185" i="2"/>
  <c r="D184" i="2"/>
  <c r="C190" i="2"/>
  <c r="C197" i="2"/>
  <c r="C198" i="2"/>
  <c r="D180" i="2"/>
  <c r="C180" i="2" s="1"/>
  <c r="C181" i="2"/>
  <c r="D194" i="2"/>
  <c r="C194" i="2" s="1"/>
  <c r="C195" i="2"/>
  <c r="C185" i="2"/>
  <c r="C166" i="2"/>
  <c r="C148" i="2"/>
  <c r="C150" i="2"/>
  <c r="J194" i="2"/>
  <c r="K194" i="2" s="1"/>
  <c r="K195" i="2"/>
  <c r="H180" i="2"/>
  <c r="I181" i="2"/>
  <c r="F181" i="2"/>
  <c r="I90" i="2"/>
  <c r="F90" i="2"/>
  <c r="G90" i="2" s="1"/>
  <c r="I161" i="2"/>
  <c r="F161" i="2"/>
  <c r="G161" i="2" s="1"/>
  <c r="F198" i="2"/>
  <c r="I198" i="2"/>
  <c r="I148" i="2"/>
  <c r="F148" i="2"/>
  <c r="F185" i="2"/>
  <c r="I185" i="2"/>
  <c r="F150" i="2"/>
  <c r="I150" i="2"/>
  <c r="I166" i="2"/>
  <c r="F166" i="2"/>
  <c r="J180" i="2"/>
  <c r="K89" i="2"/>
  <c r="H194" i="2"/>
  <c r="F195" i="2"/>
  <c r="I195" i="2"/>
  <c r="I190" i="2"/>
  <c r="F190" i="2"/>
  <c r="C17" i="2"/>
  <c r="K17" i="2"/>
  <c r="E100" i="2"/>
  <c r="H100" i="2"/>
  <c r="J100" i="2"/>
  <c r="D100" i="2"/>
  <c r="E98" i="2"/>
  <c r="E97" i="2" s="1"/>
  <c r="H98" i="2"/>
  <c r="J98" i="2"/>
  <c r="D98" i="2"/>
  <c r="E85" i="2"/>
  <c r="H85" i="2"/>
  <c r="J85" i="2"/>
  <c r="D85" i="2"/>
  <c r="E232" i="2" l="1"/>
  <c r="I147" i="2"/>
  <c r="G181" i="2"/>
  <c r="F147" i="2"/>
  <c r="G190" i="2"/>
  <c r="C147" i="2"/>
  <c r="G198" i="2"/>
  <c r="G195" i="2"/>
  <c r="G185" i="2"/>
  <c r="C184" i="2"/>
  <c r="G166" i="2"/>
  <c r="G150" i="2"/>
  <c r="G148" i="2"/>
  <c r="C100" i="2"/>
  <c r="D97" i="2"/>
  <c r="C97" i="2" s="1"/>
  <c r="C98" i="2"/>
  <c r="C85" i="2"/>
  <c r="K85" i="2"/>
  <c r="K147" i="2"/>
  <c r="F184" i="2"/>
  <c r="I184" i="2"/>
  <c r="K184" i="2"/>
  <c r="I100" i="2"/>
  <c r="F100" i="2"/>
  <c r="F85" i="2"/>
  <c r="I85" i="2"/>
  <c r="I194" i="2"/>
  <c r="F194" i="2"/>
  <c r="G194" i="2" s="1"/>
  <c r="I89" i="2"/>
  <c r="F89" i="2"/>
  <c r="G89" i="2" s="1"/>
  <c r="J97" i="2"/>
  <c r="K97" i="2" s="1"/>
  <c r="K98" i="2"/>
  <c r="F180" i="2"/>
  <c r="G180" i="2" s="1"/>
  <c r="I180" i="2"/>
  <c r="H97" i="2"/>
  <c r="I98" i="2"/>
  <c r="F98" i="2"/>
  <c r="K100" i="2"/>
  <c r="F197" i="2"/>
  <c r="G197" i="2" s="1"/>
  <c r="I197" i="2"/>
  <c r="F19" i="2"/>
  <c r="G19" i="2" s="1"/>
  <c r="I19" i="2"/>
  <c r="H18" i="2"/>
  <c r="F20" i="2"/>
  <c r="G20" i="2" s="1"/>
  <c r="I20" i="2"/>
  <c r="D232" i="2" l="1"/>
  <c r="J232" i="2"/>
  <c r="K232" i="2" s="1"/>
  <c r="I18" i="2"/>
  <c r="G184" i="2"/>
  <c r="G147" i="2"/>
  <c r="G98" i="2"/>
  <c r="G100" i="2"/>
  <c r="G85" i="2"/>
  <c r="I97" i="2"/>
  <c r="F97" i="2"/>
  <c r="G97" i="2" s="1"/>
  <c r="F18" i="2"/>
  <c r="F23" i="2"/>
  <c r="G23" i="2" s="1"/>
  <c r="I23" i="2"/>
  <c r="I22" i="2"/>
  <c r="F24" i="2"/>
  <c r="G24" i="2" s="1"/>
  <c r="I24" i="2"/>
  <c r="I44" i="2"/>
  <c r="F46" i="2"/>
  <c r="G46" i="2" s="1"/>
  <c r="I46" i="2"/>
  <c r="G18" i="2" l="1"/>
  <c r="C232" i="2"/>
  <c r="F22" i="2"/>
  <c r="G22" i="2" s="1"/>
  <c r="F44" i="2"/>
  <c r="G44" i="2" l="1"/>
  <c r="H48" i="2"/>
  <c r="F49" i="2"/>
  <c r="G49" i="2" s="1"/>
  <c r="I49" i="2"/>
  <c r="H17" i="2" l="1"/>
  <c r="H232" i="2" s="1"/>
  <c r="I48" i="2"/>
  <c r="F48" i="2"/>
  <c r="F17" i="2" s="1"/>
  <c r="I17" i="2" l="1"/>
  <c r="G17" i="2"/>
  <c r="G48" i="2"/>
  <c r="G68" i="2"/>
  <c r="I68" i="2" l="1"/>
  <c r="G61" i="2" l="1"/>
  <c r="I61" i="2"/>
  <c r="F232" i="2" l="1"/>
  <c r="G232" i="2" s="1"/>
  <c r="I232" i="2"/>
  <c r="I73" i="2"/>
  <c r="C73" i="2"/>
  <c r="G73" i="2" s="1"/>
  <c r="K73" i="2"/>
</calcChain>
</file>

<file path=xl/sharedStrings.xml><?xml version="1.0" encoding="utf-8"?>
<sst xmlns="http://schemas.openxmlformats.org/spreadsheetml/2006/main" count="242" uniqueCount="238">
  <si>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</si>
  <si>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</si>
  <si>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</si>
  <si>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</si>
  <si>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</si>
  <si>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</si>
  <si>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</si>
  <si>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</si>
  <si>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</si>
  <si>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</si>
  <si>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</si>
  <si>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</si>
  <si>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</si>
  <si>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</si>
  <si>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</si>
  <si>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</si>
  <si>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</si>
  <si>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</si>
  <si>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</si>
  <si>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</si>
  <si>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</si>
  <si>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</si>
  <si>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</si>
  <si>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</si>
  <si>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</si>
  <si>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</si>
  <si>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</si>
  <si>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</si>
  <si>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</si>
  <si>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</si>
  <si>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</si>
  <si>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</si>
  <si>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</si>
  <si>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</si>
  <si>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</si>
  <si>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</si>
  <si>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</si>
  <si>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</si>
  <si>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</si>
  <si>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</si>
  <si>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</si>
  <si>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</si>
  <si>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</si>
  <si>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</si>
  <si>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</si>
  <si>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</si>
  <si>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</si>
  <si>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</si>
  <si>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</si>
  <si>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</si>
  <si>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</si>
  <si>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</si>
  <si>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</si>
  <si>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</si>
  <si>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</si>
  <si>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</si>
  <si>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</si>
  <si>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</si>
  <si>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</si>
  <si>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</si>
  <si>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</si>
  <si>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</si>
  <si>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</si>
  <si>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</si>
  <si>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</si>
  <si>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</si>
  <si>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</si>
  <si>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</si>
  <si>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</si>
  <si>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</si>
  <si>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</si>
  <si>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</si>
  <si>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</si>
  <si>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</si>
  <si>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</si>
  <si>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</si>
  <si>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</si>
  <si>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</si>
  <si>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</si>
  <si>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</si>
  <si>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</si>
  <si>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</si>
  <si>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</si>
  <si>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</si>
  <si>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</si>
  <si>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</si>
  <si>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</si>
  <si>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</si>
  <si>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</si>
  <si>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</si>
  <si>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</si>
  <si>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</si>
  <si>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</si>
  <si>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</si>
  <si>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</si>
  <si>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</si>
  <si>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</si>
  <si>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</si>
  <si>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</si>
  <si>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</si>
  <si>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</si>
  <si>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</si>
  <si>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Приобретение, доставка и монтаж сценического комплекса (местный бюджет)(56004L4671)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</si>
  <si>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</si>
  <si>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</si>
  <si>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</si>
  <si>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</si>
  <si>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</si>
  <si>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</si>
  <si>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</si>
  <si>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</si>
  <si>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</si>
  <si>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</si>
  <si>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</si>
  <si>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</si>
  <si>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</si>
  <si>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</si>
  <si>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</si>
  <si>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</si>
  <si>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</si>
  <si>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</si>
  <si>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</si>
  <si>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</si>
  <si>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</si>
  <si>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</si>
  <si>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</si>
  <si>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</si>
  <si>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</si>
  <si>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</si>
  <si>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</si>
  <si>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</si>
  <si>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</si>
  <si>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</si>
  <si>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</si>
  <si>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</si>
  <si>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</si>
  <si>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</si>
  <si>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</si>
  <si>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</si>
  <si>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</si>
  <si>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</si>
  <si>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</si>
  <si>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</si>
  <si>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Парковая зона, пгт. Терней, ул. Партизанская,70 (за счёт субсидии с краевого бюджета) (1700492616)</t>
  </si>
  <si>
    <t xml:space="preserve">        Парковая зона, пгт. Терней, ул. Партизанская,70 (софинансирование с местного бюджета) (17004S2616)</t>
  </si>
  <si>
    <t>Общественная территория пгт. Терней, ул. Есенина,2 (софинансирование с местного бюджета) (178004S2617)</t>
  </si>
  <si>
    <t>Общественная территория пгт. Терней, ул. Есенина,2 (за счёт субсидии с краевого бюджета) (1700492617)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</si>
  <si>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</si>
  <si>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 (2000192230)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</si>
  <si>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</si>
  <si>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</si>
  <si>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</si>
  <si>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</si>
  <si>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</si>
  <si>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Ремонт пешеходной дорожки в пгт.Пластун Тернейского муниципального округа (4000240208)</t>
  </si>
  <si>
    <t xml:space="preserve">        Ремонт пешеходного тротуара по ул. Партизанская (в районе МКДОУ Детский сад №1) в пгт.Терней Тернейского муниципального округа (4000240209)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</si>
  <si>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 (40002S2250)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</si>
  <si>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</si>
  <si>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 (4000340304)</t>
  </si>
  <si>
    <t xml:space="preserve">        Разработка комплексной схемы организации дорожного движения Тернейского муниципального округа (4000340306)</t>
  </si>
  <si>
    <t xml:space="preserve">        Содержание уличного освещения на территории Тернейского муниципального округа (4000340307)</t>
  </si>
  <si>
    <t xml:space="preserve">        Устройство уличного освещения в пгт.Пластун Тернейского муниципального округа (4000340308)</t>
  </si>
  <si>
    <t xml:space="preserve">        Устройство уличного освещения в пгт.Терней Тернейского муниципального округа 94000340309)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</si>
  <si>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 (4600346001)</t>
  </si>
  <si>
    <t>Организация и проведение культурно-массовых мероприятий в Тернейском муниципальном округе (5600240991)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</si>
  <si>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 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</si>
  <si>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 (56004L4670)</t>
  </si>
  <si>
    <t xml:space="preserve">        Комплектование книжного фонда и обеспечение информационно-техническим оборудованием за счёт местного бюджета (56004S2540)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</si>
  <si>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 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</si>
  <si>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 (56007S2480)</t>
  </si>
  <si>
    <t>Реализация общественно значимых проектов:Ремонт сельского клуба в селе Перетычиха (краевой бюджет) (5601092361)</t>
  </si>
  <si>
    <t>Реализация общественно значимых проектов: Ремонт клуба с.Малая Кема (краевой бюджет) (5601092362)</t>
  </si>
  <si>
    <t>Реализация общественно значимых проектов:Ремонт сельского клуба в селе Перетычиха (софинансирование местный бюджет) (56010S2361)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</si>
  <si>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 (560А155193)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</si>
  <si>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 (560А155192)</t>
  </si>
  <si>
    <t xml:space="preserve">    Муниципальная программа "Энергосбережение и повышение энергетической эффективности в Тернейском муниципальном округе на период 2021 - 2023 годы" (1600000000)</t>
  </si>
  <si>
    <t xml:space="preserve">      Основное мероприятие: Капитальный ремонт котельной №2 в п.Терней (1601700000)</t>
  </si>
  <si>
    <t xml:space="preserve">        Замена котла котельной №2 в п.Терней (субсидии на мероприятия по энергосбережению систем коммунальной инфраструктуры) (1601792271)</t>
  </si>
  <si>
    <t xml:space="preserve">        Замена котла котельной №2 в п.Терней (софинансирование с местного бюджета) (16017S2271</t>
  </si>
  <si>
    <t xml:space="preserve">     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(1601800000)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</si>
  <si>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(субсидии на мероприятия по энергосбережению систем коммунальной инфраструктуры) (1601892272)</t>
  </si>
  <si>
    <t xml:space="preserve">      Основное мероприятие: Обустройство контейнерных площадок (1800300000)</t>
  </si>
  <si>
    <t xml:space="preserve">        Обустройство контейнерных площадок (1800306024)</t>
  </si>
  <si>
    <t xml:space="preserve">        Организация и проведение культурно-массовых мероприятий в Тернейском муниципальном округе (за счёт средств добровольных пожертвований) (5600240992)</t>
  </si>
  <si>
    <t xml:space="preserve">      Основное мероприятие: Реализация проекта инициативного бюджетирования по направлению "Твой проект" (5601000000)</t>
  </si>
  <si>
    <t>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</si>
  <si>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Основное мероприятие: Организация и проведение районного смотра-конкурса на лучшую организацию летней оздоровительной кампании (6200400000)</t>
  </si>
  <si>
    <t xml:space="preserve">        Приобретение призов для награждения победителей районного смотра -конкурса на лучшую организацию летней оздоровительной кампании (6200400004)</t>
  </si>
  <si>
    <t xml:space="preserve">        Обустройство искусственных пожарных водоемов объемом до 54 м3 и пирсов в населенных пунктах в нормативном радиусе 200 метров от социально значимых объектов (6700103123)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</si>
  <si>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</si>
  <si>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Приобретение, установка и обслуживание пожарных гидрантов (6700103126)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</si>
  <si>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</si>
  <si>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 xml:space="preserve">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</si>
  <si>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Доставка и установка железобетонных плит ПД в с.Усть-Соболевка (местный бюджет) (6700412660)</t>
  </si>
  <si>
    <t xml:space="preserve">        Развитие и укрепление материально-технической базы добровольной пожарной охраны (софинансирование местный бюджет ) (67004S2661)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</si>
  <si>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(6700303130)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</si>
  <si>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</si>
  <si>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</si>
  <si>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 (6800168023)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</si>
  <si>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</si>
  <si>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</si>
  <si>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</si>
  <si>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</si>
  <si>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</si>
  <si>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    Ремонт асфальтобетонного покрытия по ул.Студенческая (от дома №31 до дома №37 по ул. Студенческая) пгт.Пластун Тернейского муниципального округа (4000240210)</t>
  </si>
  <si>
    <t xml:space="preserve">        Ремонт асфальтобетонного покрытия по ул. Первый квартал (от д. №2 до д. №5 по ул.Первый квартал) пгт.Пластун Тернейского муниципального округа (4000240211)</t>
  </si>
  <si>
    <t xml:space="preserve">        Ремонт асфальтобетонного покрытия съезда (от д.№13 до д.№17 по ул.Лермонтова) пгт.Пластун Тернейского муниципального округа (4000240212)</t>
  </si>
  <si>
    <t xml:space="preserve">        Ремонт асфальтобетонного покрытия по ул. Гидростроителей (от д. №9 до д. №1 по ул.Гидростроителей) пгт.Пластун Тернейского муниципального округа (4000240213)</t>
  </si>
  <si>
    <t xml:space="preserve">        Ремонт асфальтобетонного покрытия съезда (от д. №8 по ул.Лермонтова до д. №3 по ул.Пушкина) пгт.Пластун Тернейского муниципального округа (4000240214)</t>
  </si>
  <si>
    <t xml:space="preserve">        Ремонт асфальтобетонного покрытия съезда (от д. №31 по ул.Студенческая до д. №1Б по ул.Лесная) пгт.Пластун Тернейского муниципального округа (4000240215)</t>
  </si>
  <si>
    <t xml:space="preserve">       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 (4000292391)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</si>
  <si>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края)(4000292392)</t>
  </si>
  <si>
    <t xml:space="preserve"> 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 (40002S2391)</t>
  </si>
  <si>
    <t xml:space="preserve">        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 (40002S2392)</t>
  </si>
  <si>
    <t xml:space="preserve">  Капитальный ремонт муниципальных жилых помещений в селе Самарга за счёт средств добровольных пожертвований (5700105012)</t>
  </si>
  <si>
    <t xml:space="preserve">            Поставка и установка ударопоглощающего покрытия " Искусственная трава" на детской игровой площадке по адресу пгт.Терней ул.Комсомольская,41А (1700217022)</t>
  </si>
  <si>
    <t xml:space="preserve">            Устройство и содержание объектов благоустройства и их элементов за счет средств добровольных пожертвований (1700217023)</t>
  </si>
  <si>
    <t xml:space="preserve">      Благоустройство общественной территории пгт.Пластун , ул. Лермонтова, 37 (1700418023)</t>
  </si>
  <si>
    <t xml:space="preserve">      Благоустройство общественной территории пгт.Терней , ул. Ивановская,д.9  (1700418024)</t>
  </si>
  <si>
    <t xml:space="preserve">        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 Терней" (1500403550)</t>
  </si>
  <si>
    <t xml:space="preserve">         Частичный ремонт полов в школе с.Агзу (МКОУ СОШ с.Агзу) за счет средств добровольных пожертвований (1500404660)</t>
  </si>
  <si>
    <t xml:space="preserve">       Частичный ремонт здания СК с.Усть-Соболевка, в том числе кинопроекционной (за счет средств добровольных пожертвований) (5601140915)</t>
  </si>
  <si>
    <t xml:space="preserve">     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 (16018S2272)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</si>
  <si>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(6300155180)</t>
  </si>
  <si>
    <t xml:space="preserve">РАСХОДЫ БЮДЖЕТА ТЕРНЕЙСКОГО МУНИЦИПАЛЬНОГО ОКРУГА  ЗА 2023 ГОД ПО ФИНАНСОВОМУ ОБЕСПЕЧЕНИЮ МУНИЦИПАЛЬНЫХ ПРОГРАММ  </t>
  </si>
  <si>
    <t>к Решению Думы</t>
  </si>
  <si>
    <t>Тернейского муниципального округа</t>
  </si>
  <si>
    <t>от 00.00.2024  №</t>
  </si>
  <si>
    <t xml:space="preserve">        Организация и проведение окружных военно-спортивных игр, фестивалей, слетов, массовых молодежных акций и мероприятий (1200112020)</t>
  </si>
  <si>
    <t xml:space="preserve">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пожертвований)(200120002)</t>
  </si>
  <si>
    <r>
      <t xml:space="preserve">      </t>
    </r>
    <r>
      <rPr>
        <i/>
        <sz val="10"/>
        <color rgb="FF000000"/>
        <rFont val="Times New Roman"/>
        <family val="1"/>
        <charset val="204"/>
      </rPr>
      <t xml:space="preserve">  Основное мероприятие: Ремонт и содержание обелисков, памятников и прилегающих к ним территорий</t>
    </r>
    <r>
      <rPr>
        <sz val="10"/>
        <color rgb="FF000000"/>
        <rFont val="Times New Roman"/>
        <family val="1"/>
        <charset val="204"/>
      </rPr>
      <t xml:space="preserve"> (5600300000)</t>
    </r>
  </si>
  <si>
    <t xml:space="preserve">         Ремонт обелиска по адресу: Лермонтова, 28А, пгт. Пластун (5600356030)</t>
  </si>
  <si>
    <r>
      <t xml:space="preserve">       </t>
    </r>
    <r>
      <rPr>
        <sz val="10"/>
        <color rgb="FF000000"/>
        <rFont val="Times New Roman"/>
        <family val="1"/>
        <charset val="204"/>
      </rPr>
      <t>Приобретение кресел (30 штук) в зрительный зал сельского клуба с.Агзу (за счёт средств добровольных пожертвований) (5600440908)</t>
    </r>
  </si>
  <si>
    <t xml:space="preserve">        Основное мероприятие: Предупреждение чрезвычайных ситуаций природного характера во время прохождения паводков (6700200000)</t>
  </si>
  <si>
    <t xml:space="preserve">       Обустройство (материальные и технические средства) рабочих мест ЕДДС ТМО (6700202021)</t>
  </si>
  <si>
    <t xml:space="preserve">     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 (6700303011)</t>
  </si>
  <si>
    <t xml:space="preserve">      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другое.(6700303022)</t>
  </si>
  <si>
    <t xml:space="preserve">       Обучение населения о проводимых мероприятиях по защите от ЧС (изготовление баннеров, памяток, знаков безопасности в том числе и на водных объектах) (6700303034)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</si>
</sst>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5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0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6" fillId="0" borderId="11" xfId="0" applyNumberFormat="1" applyFont="1" applyFill="1" applyBorder="1" applyAlignment="1" applyProtection="1">
      <alignment vertical="top"/>
      <protection locked="0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5" fillId="0" borderId="29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Protection="1">
      <protection locked="0"/>
    </xf>
    <xf numFmtId="4" fontId="15" fillId="0" borderId="4" xfId="9" applyNumberFormat="1" applyFont="1" applyFill="1" applyBorder="1" applyAlignment="1" applyProtection="1">
      <alignment horizontal="right" shrinkToFit="1"/>
    </xf>
    <xf numFmtId="4" fontId="15" fillId="0" borderId="2" xfId="9" applyNumberFormat="1" applyFont="1" applyFill="1" applyAlignment="1" applyProtection="1">
      <alignment horizontal="right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0" borderId="13" xfId="9" applyNumberFormat="1" applyFont="1" applyFill="1" applyBorder="1" applyAlignment="1" applyProtection="1">
      <alignment horizontal="right" shrinkToFit="1"/>
    </xf>
    <xf numFmtId="4" fontId="15" fillId="0" borderId="22" xfId="9" applyNumberFormat="1" applyFont="1" applyFill="1" applyBorder="1" applyAlignment="1" applyProtection="1">
      <alignment horizontal="right" shrinkToFit="1"/>
    </xf>
    <xf numFmtId="4" fontId="15" fillId="0" borderId="3" xfId="9" applyNumberFormat="1" applyFont="1" applyFill="1" applyBorder="1" applyProtection="1">
      <alignment horizontal="right" vertical="top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4" fontId="14" fillId="6" borderId="2" xfId="9" applyNumberFormat="1" applyFont="1" applyFill="1" applyProtection="1">
      <alignment horizontal="right" vertical="top" shrinkToFit="1"/>
    </xf>
    <xf numFmtId="4" fontId="9" fillId="0" borderId="26" xfId="9" applyNumberFormat="1" applyFont="1" applyFill="1" applyBorder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0" fontId="0" fillId="6" borderId="0" xfId="0" applyFill="1" applyProtection="1">
      <protection locked="0"/>
    </xf>
    <xf numFmtId="4" fontId="15" fillId="6" borderId="2" xfId="7" applyNumberFormat="1" applyFont="1" applyFill="1" applyProtection="1">
      <alignment horizontal="center" vertical="top" shrinkToFit="1"/>
    </xf>
    <xf numFmtId="4" fontId="14" fillId="6" borderId="2" xfId="7" applyNumberFormat="1" applyFont="1" applyFill="1" applyProtection="1">
      <alignment horizontal="center" vertical="top" shrinkToFit="1"/>
    </xf>
    <xf numFmtId="4" fontId="14" fillId="6" borderId="2" xfId="7" applyNumberFormat="1" applyFont="1" applyFill="1" applyAlignment="1" applyProtection="1">
      <alignment horizontal="center" vertical="top" shrinkToFit="1"/>
    </xf>
    <xf numFmtId="4" fontId="15" fillId="6" borderId="2" xfId="7" applyNumberFormat="1" applyFont="1" applyFill="1" applyAlignment="1" applyProtection="1">
      <alignment horizontal="center" shrinkToFit="1"/>
    </xf>
    <xf numFmtId="0" fontId="9" fillId="7" borderId="14" xfId="5" applyNumberFormat="1" applyFont="1" applyFill="1" applyBorder="1" applyAlignment="1" applyProtection="1">
      <alignment horizontal="left" vertical="center" wrapText="1"/>
    </xf>
    <xf numFmtId="4" fontId="13" fillId="7" borderId="5" xfId="5" applyNumberFormat="1" applyFont="1" applyFill="1" applyBorder="1" applyProtection="1">
      <alignment horizontal="center" vertical="center" wrapText="1"/>
    </xf>
    <xf numFmtId="4" fontId="13" fillId="7" borderId="2" xfId="5" applyNumberFormat="1" applyFont="1" applyFill="1" applyAlignment="1" applyProtection="1">
      <alignment horizontal="right" vertical="center" wrapText="1"/>
    </xf>
    <xf numFmtId="4" fontId="13" fillId="7" borderId="5" xfId="5" applyNumberFormat="1" applyFont="1" applyFill="1" applyBorder="1" applyAlignment="1" applyProtection="1">
      <alignment horizontal="right" vertical="center" wrapText="1"/>
    </xf>
    <xf numFmtId="0" fontId="9" fillId="7" borderId="13" xfId="6" applyNumberFormat="1" applyFont="1" applyFill="1" applyBorder="1" applyAlignment="1" applyProtection="1">
      <alignment vertical="center" wrapText="1"/>
    </xf>
    <xf numFmtId="4" fontId="13" fillId="7" borderId="2" xfId="7" applyNumberFormat="1" applyFont="1" applyFill="1" applyProtection="1">
      <alignment horizontal="center" vertical="top" shrinkToFit="1"/>
    </xf>
    <xf numFmtId="4" fontId="13" fillId="7" borderId="2" xfId="9" applyNumberFormat="1" applyFont="1" applyFill="1" applyProtection="1">
      <alignment horizontal="right" vertical="top" shrinkToFit="1"/>
    </xf>
    <xf numFmtId="4" fontId="13" fillId="7" borderId="9" xfId="7" applyNumberFormat="1" applyFont="1" applyFill="1" applyBorder="1" applyProtection="1">
      <alignment horizontal="center" vertical="top" shrinkToFit="1"/>
    </xf>
    <xf numFmtId="4" fontId="13" fillId="7" borderId="16" xfId="9" applyNumberFormat="1" applyFont="1" applyFill="1" applyBorder="1" applyProtection="1">
      <alignment horizontal="right" vertical="top" shrinkToFit="1"/>
    </xf>
    <xf numFmtId="4" fontId="15" fillId="7" borderId="2" xfId="9" applyNumberFormat="1" applyFont="1" applyFill="1" applyProtection="1">
      <alignment horizontal="right" vertical="top" shrinkToFit="1"/>
    </xf>
    <xf numFmtId="4" fontId="13" fillId="7" borderId="5" xfId="9" applyNumberFormat="1" applyFont="1" applyFill="1" applyBorder="1" applyProtection="1">
      <alignment horizontal="right" vertical="top" shrinkToFit="1"/>
    </xf>
    <xf numFmtId="0" fontId="9" fillId="7" borderId="7" xfId="25" applyNumberFormat="1" applyFont="1" applyFill="1" applyBorder="1" applyAlignment="1" applyProtection="1">
      <alignment vertical="center" wrapText="1"/>
    </xf>
    <xf numFmtId="4" fontId="13" fillId="7" borderId="13" xfId="7" applyNumberFormat="1" applyFont="1" applyFill="1" applyBorder="1" applyProtection="1">
      <alignment horizontal="center" vertical="top" shrinkToFit="1"/>
    </xf>
    <xf numFmtId="4" fontId="13" fillId="7" borderId="4" xfId="9" applyNumberFormat="1" applyFont="1" applyFill="1" applyBorder="1" applyProtection="1">
      <alignment horizontal="right" vertical="top" shrinkToFit="1"/>
    </xf>
    <xf numFmtId="0" fontId="9" fillId="7" borderId="14" xfId="6" applyNumberFormat="1" applyFont="1" applyFill="1" applyBorder="1" applyAlignment="1" applyProtection="1">
      <alignment vertical="center" wrapText="1"/>
    </xf>
    <xf numFmtId="0" fontId="9" fillId="7" borderId="25" xfId="6" applyNumberFormat="1" applyFont="1" applyFill="1" applyBorder="1" applyAlignment="1" applyProtection="1">
      <alignment vertical="center" wrapText="1"/>
    </xf>
    <xf numFmtId="4" fontId="13" fillId="7" borderId="4" xfId="7" applyNumberFormat="1" applyFont="1" applyFill="1" applyBorder="1" applyProtection="1">
      <alignment horizontal="center" vertical="top" shrinkToFit="1"/>
    </xf>
    <xf numFmtId="0" fontId="9" fillId="7" borderId="7" xfId="6" applyNumberFormat="1" applyFont="1" applyFill="1" applyBorder="1" applyAlignment="1" applyProtection="1">
      <alignment vertical="center" wrapText="1"/>
    </xf>
    <xf numFmtId="4" fontId="17" fillId="7" borderId="4" xfId="9" applyNumberFormat="1" applyFont="1" applyFill="1" applyBorder="1" applyProtection="1">
      <alignment horizontal="right" vertical="top" shrinkToFit="1"/>
    </xf>
    <xf numFmtId="4" fontId="13" fillId="7" borderId="9" xfId="9" applyNumberFormat="1" applyFont="1" applyFill="1" applyBorder="1" applyProtection="1">
      <alignment horizontal="right" vertical="top" shrinkToFit="1"/>
    </xf>
    <xf numFmtId="4" fontId="15" fillId="7" borderId="9" xfId="9" applyNumberFormat="1" applyFont="1" applyFill="1" applyBorder="1" applyProtection="1">
      <alignment horizontal="right" vertical="top" shrinkToFit="1"/>
    </xf>
    <xf numFmtId="4" fontId="13" fillId="7" borderId="13" xfId="9" applyNumberFormat="1" applyFont="1" applyFill="1" applyBorder="1" applyProtection="1">
      <alignment horizontal="right" vertical="top" shrinkToFit="1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54">
    <cellStyle name="br" xfId="16" xr:uid="{00000000-0005-0000-0000-000000000000}"/>
    <cellStyle name="br 2" xfId="43" xr:uid="{F55C1E4C-1C5A-41E2-B6DA-B456E7F8C432}"/>
    <cellStyle name="col" xfId="15" xr:uid="{00000000-0005-0000-0000-000001000000}"/>
    <cellStyle name="col 2" xfId="42" xr:uid="{EC488DF3-5E9C-47A6-9D76-D2F742346BAF}"/>
    <cellStyle name="style0" xfId="17" xr:uid="{00000000-0005-0000-0000-000002000000}"/>
    <cellStyle name="style0 2" xfId="44" xr:uid="{3F10B1F6-E8A3-49B6-903C-E490785CEB24}"/>
    <cellStyle name="td" xfId="18" xr:uid="{00000000-0005-0000-0000-000003000000}"/>
    <cellStyle name="td 2" xfId="45" xr:uid="{B9B3A081-D078-4C86-8116-70A2EF41174D}"/>
    <cellStyle name="tr" xfId="14" xr:uid="{00000000-0005-0000-0000-000004000000}"/>
    <cellStyle name="tr 2" xfId="41" xr:uid="{F4A1F50F-AAB2-4E5D-AE96-D514777D22CB}"/>
    <cellStyle name="xl21" xfId="19" xr:uid="{00000000-0005-0000-0000-000005000000}"/>
    <cellStyle name="xl21 2" xfId="46" xr:uid="{53C56A1E-7F4F-4AC4-926F-EEEF9BF0BB0B}"/>
    <cellStyle name="xl22" xfId="5" xr:uid="{00000000-0005-0000-0000-000006000000}"/>
    <cellStyle name="xl23" xfId="2" xr:uid="{00000000-0005-0000-0000-000007000000}"/>
    <cellStyle name="xl23 2" xfId="47" xr:uid="{1AB6D30D-4060-4D3A-8D88-4FBF2E8B9E2B}"/>
    <cellStyle name="xl24" xfId="1" xr:uid="{00000000-0005-0000-0000-000008000000}"/>
    <cellStyle name="xl24 2" xfId="29" xr:uid="{C58B5F1A-D019-4AB3-929A-88A802AE3345}"/>
    <cellStyle name="xl25" xfId="10" xr:uid="{00000000-0005-0000-0000-000009000000}"/>
    <cellStyle name="xl25 2" xfId="34" xr:uid="{00A2C17D-5C35-42F6-A792-B12D75E93A20}"/>
    <cellStyle name="xl26" xfId="20" xr:uid="{00000000-0005-0000-0000-00000A000000}"/>
    <cellStyle name="xl26 2" xfId="37" xr:uid="{1D2B2E4A-5298-4CD7-868C-4DDA306CC8D3}"/>
    <cellStyle name="xl27" xfId="11" xr:uid="{00000000-0005-0000-0000-00000B000000}"/>
    <cellStyle name="xl27 2" xfId="48" xr:uid="{2E294FCB-271D-4381-A9EB-E8C3823FF038}"/>
    <cellStyle name="xl28" xfId="12" xr:uid="{00000000-0005-0000-0000-00000C000000}"/>
    <cellStyle name="xl28 2" xfId="38" xr:uid="{0022C6FB-BDE8-465D-A0E6-4B9E065012A3}"/>
    <cellStyle name="xl29" xfId="3" xr:uid="{00000000-0005-0000-0000-00000D000000}"/>
    <cellStyle name="xl29 2" xfId="28" xr:uid="{BE508C4C-67C5-4726-A409-4D3A9EBF8174}"/>
    <cellStyle name="xl30" xfId="4" xr:uid="{00000000-0005-0000-0000-00000E000000}"/>
    <cellStyle name="xl30 2" xfId="40" xr:uid="{454AC841-7F4D-4BCD-BC61-17C7BABB83FE}"/>
    <cellStyle name="xl31" xfId="13" xr:uid="{00000000-0005-0000-0000-00000F000000}"/>
    <cellStyle name="xl31 2" xfId="49" xr:uid="{C903EBB9-8252-420C-A645-42077441A08A}"/>
    <cellStyle name="xl32" xfId="6" xr:uid="{00000000-0005-0000-0000-000010000000}"/>
    <cellStyle name="xl32 2" xfId="39" xr:uid="{52DCE4B7-2EAE-46B3-ABEB-B7DDAB37A55E}"/>
    <cellStyle name="xl33" xfId="21" xr:uid="{00000000-0005-0000-0000-000011000000}"/>
    <cellStyle name="xl33 2" xfId="30" xr:uid="{A251DDFC-01B8-43CD-8C2B-A9A7C8F15ED3}"/>
    <cellStyle name="xl34" xfId="7" xr:uid="{00000000-0005-0000-0000-000012000000}"/>
    <cellStyle name="xl34 2" xfId="31" xr:uid="{45134000-62AC-43E6-A416-56EE23B8E228}"/>
    <cellStyle name="xl35" xfId="22" xr:uid="{00000000-0005-0000-0000-000013000000}"/>
    <cellStyle name="xl35 2" xfId="32" xr:uid="{0AD26B0D-8C5E-4A71-81DE-05993A9820C0}"/>
    <cellStyle name="xl36" xfId="8" xr:uid="{00000000-0005-0000-0000-000014000000}"/>
    <cellStyle name="xl36 2" xfId="50" xr:uid="{1F3BE1AA-76D9-48AA-8E86-689F6856431A}"/>
    <cellStyle name="xl37" xfId="23" xr:uid="{00000000-0005-0000-0000-000015000000}"/>
    <cellStyle name="xl37 2" xfId="33" xr:uid="{51882EC6-F834-4B69-88E3-C28CDD9A7E2D}"/>
    <cellStyle name="xl38" xfId="24" xr:uid="{00000000-0005-0000-0000-000016000000}"/>
    <cellStyle name="xl38 2" xfId="35" xr:uid="{0052DF58-EEEB-48F5-AA21-B8C7CF8E0057}"/>
    <cellStyle name="xl39" xfId="9" xr:uid="{00000000-0005-0000-0000-000017000000}"/>
    <cellStyle name="xl39 2" xfId="36" xr:uid="{F37C364C-5E23-4E12-A415-190B240C33A7}"/>
    <cellStyle name="xl61" xfId="25" xr:uid="{00000000-0005-0000-0000-000018000000}"/>
    <cellStyle name="xl64" xfId="26" xr:uid="{00000000-0005-0000-0000-000019000000}"/>
    <cellStyle name="Обычный" xfId="0" builtinId="0"/>
    <cellStyle name="Обычный 2" xfId="27" xr:uid="{D6D5A078-EAC9-4D31-ABA5-14BFF3663EF9}"/>
    <cellStyle name="Обычный 3" xfId="51" xr:uid="{89541F63-7A8F-4433-BCFA-682113A94650}"/>
    <cellStyle name="Обычный 4" xfId="53" xr:uid="{051CE1C6-FBFB-400F-A427-8C74AEB6E9F5}"/>
    <cellStyle name="Обычный 5" xfId="52" xr:uid="{0DBE3056-733B-44B5-813B-6827F8059AF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4"/>
  <sheetViews>
    <sheetView showGridLines="0" tabSelected="1" view="pageBreakPreview" zoomScale="80" zoomScaleNormal="100" zoomScaleSheetLayoutView="80" workbookViewId="0">
      <pane ySplit="11" topLeftCell="A227" activePane="bottomLeft" state="frozen"/>
      <selection pane="bottomLeft" activeCell="A2" sqref="A2:K232"/>
    </sheetView>
  </sheetViews>
  <sheetFormatPr defaultColWidth="9.109375" defaultRowHeight="14.4" outlineLevelRow="7" x14ac:dyDescent="0.3"/>
  <cols>
    <col min="1" max="1" width="4" style="1" customWidth="1"/>
    <col min="2" max="2" width="88.6640625" style="2" customWidth="1"/>
    <col min="3" max="3" width="15.33203125" style="1" customWidth="1"/>
    <col min="4" max="4" width="13.6640625" style="1" customWidth="1"/>
    <col min="5" max="5" width="15" style="1" customWidth="1"/>
    <col min="6" max="6" width="14.6640625" style="1" customWidth="1"/>
    <col min="7" max="7" width="8" style="1" customWidth="1"/>
    <col min="8" max="8" width="13.44140625" style="1" customWidth="1"/>
    <col min="9" max="9" width="7.88671875" style="1" customWidth="1"/>
    <col min="10" max="10" width="12.88671875" style="1" customWidth="1"/>
    <col min="11" max="11" width="8.33203125" style="1" customWidth="1"/>
    <col min="12" max="16384" width="9.109375" style="1"/>
  </cols>
  <sheetData>
    <row r="1" spans="1:11" ht="0.6" customHeight="1" x14ac:dyDescent="0.3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2" customHeight="1" x14ac:dyDescent="0.3">
      <c r="B2" s="3"/>
      <c r="C2" s="3"/>
      <c r="D2" s="3"/>
      <c r="E2" s="3"/>
      <c r="F2" s="3"/>
      <c r="G2" s="3"/>
      <c r="H2" s="4"/>
      <c r="I2" s="144" t="s">
        <v>7</v>
      </c>
      <c r="J2" s="144"/>
      <c r="K2" s="144"/>
    </row>
    <row r="3" spans="1:11" ht="16.2" customHeight="1" x14ac:dyDescent="0.3">
      <c r="B3" s="149" t="s">
        <v>225</v>
      </c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8.75" customHeight="1" x14ac:dyDescent="0.3">
      <c r="B4" s="149" t="s">
        <v>226</v>
      </c>
      <c r="C4" s="151"/>
      <c r="D4" s="151"/>
      <c r="E4" s="151"/>
      <c r="F4" s="151"/>
      <c r="G4" s="151"/>
      <c r="H4" s="151"/>
      <c r="I4" s="151"/>
      <c r="J4" s="151"/>
      <c r="K4" s="151"/>
    </row>
    <row r="5" spans="1:11" ht="14.4" customHeight="1" x14ac:dyDescent="0.3">
      <c r="B5" s="3"/>
      <c r="C5" s="3"/>
      <c r="D5" s="3"/>
      <c r="E5" s="3"/>
      <c r="F5" s="3"/>
      <c r="G5" s="3"/>
      <c r="H5" s="4"/>
      <c r="I5" s="145" t="s">
        <v>227</v>
      </c>
      <c r="J5" s="145"/>
      <c r="K5" s="145"/>
    </row>
    <row r="6" spans="1:11" ht="12.6" hidden="1" customHeight="1" x14ac:dyDescent="0.3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399999999999999" customHeight="1" x14ac:dyDescent="0.3">
      <c r="B7" s="143" t="s">
        <v>224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0.95" customHeight="1" x14ac:dyDescent="0.3">
      <c r="B8" s="8"/>
      <c r="C8" s="8"/>
      <c r="D8" s="8"/>
      <c r="E8" s="8"/>
      <c r="F8" s="8"/>
      <c r="G8" s="8"/>
      <c r="H8" s="8"/>
      <c r="I8" s="8"/>
      <c r="J8" s="9"/>
      <c r="K8" s="9" t="s">
        <v>8</v>
      </c>
    </row>
    <row r="9" spans="1:11" ht="15.75" customHeight="1" x14ac:dyDescent="0.3">
      <c r="A9" s="40"/>
      <c r="B9" s="35"/>
      <c r="C9" s="146" t="s">
        <v>4</v>
      </c>
      <c r="D9" s="147"/>
      <c r="E9" s="148"/>
      <c r="F9" s="146" t="s">
        <v>6</v>
      </c>
      <c r="G9" s="147"/>
      <c r="H9" s="147"/>
      <c r="I9" s="147"/>
      <c r="J9" s="147"/>
      <c r="K9" s="148"/>
    </row>
    <row r="10" spans="1:11" ht="16.5" customHeight="1" x14ac:dyDescent="0.3">
      <c r="A10" s="41"/>
      <c r="B10" s="141" t="s">
        <v>0</v>
      </c>
      <c r="C10" s="139" t="s">
        <v>3</v>
      </c>
      <c r="D10" s="136" t="s">
        <v>5</v>
      </c>
      <c r="E10" s="137"/>
      <c r="F10" s="133" t="s">
        <v>202</v>
      </c>
      <c r="G10" s="134" t="s">
        <v>67</v>
      </c>
      <c r="H10" s="136" t="s">
        <v>5</v>
      </c>
      <c r="I10" s="137"/>
      <c r="J10" s="137"/>
      <c r="K10" s="138"/>
    </row>
    <row r="11" spans="1:11" ht="48" customHeight="1" x14ac:dyDescent="0.3">
      <c r="A11" s="44" t="s">
        <v>199</v>
      </c>
      <c r="B11" s="142"/>
      <c r="C11" s="140"/>
      <c r="D11" s="6" t="s">
        <v>137</v>
      </c>
      <c r="E11" s="23" t="s">
        <v>138</v>
      </c>
      <c r="F11" s="133"/>
      <c r="G11" s="135"/>
      <c r="H11" s="6" t="s">
        <v>139</v>
      </c>
      <c r="I11" s="6" t="s">
        <v>67</v>
      </c>
      <c r="J11" s="6" t="s">
        <v>138</v>
      </c>
      <c r="K11" s="6" t="s">
        <v>67</v>
      </c>
    </row>
    <row r="12" spans="1:11" ht="16.2" customHeight="1" x14ac:dyDescent="0.3">
      <c r="A12" s="41"/>
      <c r="B12" s="14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106" customFormat="1" ht="30" customHeight="1" x14ac:dyDescent="0.3">
      <c r="A13" s="105">
        <v>1</v>
      </c>
      <c r="B13" s="111" t="s">
        <v>125</v>
      </c>
      <c r="C13" s="112">
        <f>D13+E13</f>
        <v>120000</v>
      </c>
      <c r="D13" s="113">
        <f>D14</f>
        <v>120000</v>
      </c>
      <c r="E13" s="113">
        <f>E14</f>
        <v>0</v>
      </c>
      <c r="F13" s="114">
        <f>H13+J13</f>
        <v>120000</v>
      </c>
      <c r="G13" s="113">
        <f>F13/C13*100</f>
        <v>100</v>
      </c>
      <c r="H13" s="113">
        <f>H14</f>
        <v>120000</v>
      </c>
      <c r="I13" s="113">
        <f>H13/D13*100</f>
        <v>100</v>
      </c>
      <c r="J13" s="113">
        <f>J14</f>
        <v>0</v>
      </c>
      <c r="K13" s="114">
        <v>0</v>
      </c>
    </row>
    <row r="14" spans="1:11" ht="27.75" customHeight="1" x14ac:dyDescent="0.3">
      <c r="A14" s="41"/>
      <c r="B14" s="33" t="s">
        <v>126</v>
      </c>
      <c r="C14" s="45">
        <f>D14+E14</f>
        <v>120000</v>
      </c>
      <c r="D14" s="46">
        <f>D15+D16</f>
        <v>120000</v>
      </c>
      <c r="E14" s="46">
        <f>E15</f>
        <v>0</v>
      </c>
      <c r="F14" s="47">
        <f>H14+J14</f>
        <v>120000</v>
      </c>
      <c r="G14" s="46">
        <f t="shared" ref="G14:G16" si="0">F14/C14*100</f>
        <v>100</v>
      </c>
      <c r="H14" s="46">
        <f>H15+H16</f>
        <v>120000</v>
      </c>
      <c r="I14" s="46">
        <f>H14/D14*100</f>
        <v>100</v>
      </c>
      <c r="J14" s="46">
        <f>J15</f>
        <v>0</v>
      </c>
      <c r="K14" s="47">
        <v>0</v>
      </c>
    </row>
    <row r="15" spans="1:11" ht="27.75" customHeight="1" x14ac:dyDescent="0.3">
      <c r="A15" s="42"/>
      <c r="B15" s="34" t="s">
        <v>127</v>
      </c>
      <c r="C15" s="48">
        <f>D15+E15</f>
        <v>105000</v>
      </c>
      <c r="D15" s="49">
        <v>105000</v>
      </c>
      <c r="E15" s="49">
        <v>0</v>
      </c>
      <c r="F15" s="50">
        <f>H15+J15</f>
        <v>105000</v>
      </c>
      <c r="G15" s="49">
        <f t="shared" si="0"/>
        <v>100</v>
      </c>
      <c r="H15" s="49">
        <v>105000</v>
      </c>
      <c r="I15" s="49">
        <f>H15/D15*100</f>
        <v>100</v>
      </c>
      <c r="J15" s="49">
        <v>0</v>
      </c>
      <c r="K15" s="50">
        <v>0</v>
      </c>
    </row>
    <row r="16" spans="1:11" ht="27.75" customHeight="1" x14ac:dyDescent="0.3">
      <c r="A16" s="41"/>
      <c r="B16" s="34" t="s">
        <v>228</v>
      </c>
      <c r="C16" s="48">
        <f>D16+E16</f>
        <v>15000</v>
      </c>
      <c r="D16" s="49">
        <v>15000</v>
      </c>
      <c r="E16" s="49">
        <v>0</v>
      </c>
      <c r="F16" s="50">
        <f>H16+J16</f>
        <v>15000</v>
      </c>
      <c r="G16" s="49">
        <f t="shared" si="0"/>
        <v>100</v>
      </c>
      <c r="H16" s="49">
        <v>15000</v>
      </c>
      <c r="I16" s="49">
        <f>H16/D16*100</f>
        <v>100</v>
      </c>
      <c r="J16" s="49">
        <v>0</v>
      </c>
      <c r="K16" s="50">
        <v>0</v>
      </c>
    </row>
    <row r="17" spans="1:11" s="106" customFormat="1" ht="29.25" customHeight="1" x14ac:dyDescent="0.3">
      <c r="A17" s="105">
        <v>2</v>
      </c>
      <c r="B17" s="115" t="s">
        <v>9</v>
      </c>
      <c r="C17" s="116">
        <f t="shared" ref="C17:C80" si="1">D17+E17</f>
        <v>736618595.54999995</v>
      </c>
      <c r="D17" s="117">
        <f>D18+D22+D30+D37+D39+D44+D48+D50+D52</f>
        <v>184981562</v>
      </c>
      <c r="E17" s="117">
        <f>E18+E22+E30+E37+E39+E44+E48+E50+E52</f>
        <v>551637033.54999995</v>
      </c>
      <c r="F17" s="117">
        <f>F18+F22+F30+F37+F39+F44+F48+F50+F52</f>
        <v>636023058.38000011</v>
      </c>
      <c r="G17" s="117">
        <f>F17/C17*100</f>
        <v>86.343606069992077</v>
      </c>
      <c r="H17" s="117">
        <f>H18+H22+H30+H37+H39+H44+H48+H52+H50</f>
        <v>179851888.81999999</v>
      </c>
      <c r="I17" s="117">
        <f>H17/D17*100</f>
        <v>97.226927308571433</v>
      </c>
      <c r="J17" s="117">
        <f>J18+J22+J30+J37+J39+J44+J48+J50+J52</f>
        <v>456171169.56</v>
      </c>
      <c r="K17" s="117">
        <f>J17/E17*100</f>
        <v>82.694079950426854</v>
      </c>
    </row>
    <row r="18" spans="1:11" ht="26.25" customHeight="1" outlineLevel="1" x14ac:dyDescent="0.3">
      <c r="A18" s="41"/>
      <c r="B18" s="15" t="s">
        <v>10</v>
      </c>
      <c r="C18" s="51">
        <f t="shared" si="1"/>
        <v>131904315.15000001</v>
      </c>
      <c r="D18" s="52">
        <f>D19+D20+D21</f>
        <v>55027546.149999999</v>
      </c>
      <c r="E18" s="52">
        <f>E19+E20+E21</f>
        <v>76876769</v>
      </c>
      <c r="F18" s="52">
        <f t="shared" ref="F18:J18" si="2">F19+F20+F21</f>
        <v>119360570.56</v>
      </c>
      <c r="G18" s="52">
        <f t="shared" ref="G18:G89" si="3">F18/C18*100</f>
        <v>90.490269726403255</v>
      </c>
      <c r="H18" s="52">
        <f t="shared" si="2"/>
        <v>52853005.380000003</v>
      </c>
      <c r="I18" s="52">
        <f t="shared" ref="I18:I89" si="4">H18/D18*100</f>
        <v>96.048268690607429</v>
      </c>
      <c r="J18" s="52">
        <f t="shared" si="2"/>
        <v>66507565.18</v>
      </c>
      <c r="K18" s="52">
        <f t="shared" ref="K18:K90" si="5">J18/E18*100</f>
        <v>86.511915166465954</v>
      </c>
    </row>
    <row r="19" spans="1:11" ht="27.75" customHeight="1" outlineLevel="2" x14ac:dyDescent="0.3">
      <c r="A19" s="41"/>
      <c r="B19" s="16" t="s">
        <v>15</v>
      </c>
      <c r="C19" s="53">
        <f t="shared" si="1"/>
        <v>8887706.1500000004</v>
      </c>
      <c r="D19" s="54">
        <v>8887706.1500000004</v>
      </c>
      <c r="E19" s="54">
        <v>0</v>
      </c>
      <c r="F19" s="54">
        <f>H19+J19</f>
        <v>6876860.4199999999</v>
      </c>
      <c r="G19" s="54">
        <f t="shared" si="3"/>
        <v>77.374975094107938</v>
      </c>
      <c r="H19" s="54">
        <v>6876860.4199999999</v>
      </c>
      <c r="I19" s="54">
        <f t="shared" si="4"/>
        <v>77.374975094107938</v>
      </c>
      <c r="J19" s="54">
        <v>0</v>
      </c>
      <c r="K19" s="54">
        <v>0</v>
      </c>
    </row>
    <row r="20" spans="1:11" ht="27.75" customHeight="1" outlineLevel="3" x14ac:dyDescent="0.3">
      <c r="A20" s="41"/>
      <c r="B20" s="16" t="s">
        <v>11</v>
      </c>
      <c r="C20" s="53">
        <f t="shared" si="1"/>
        <v>46139840</v>
      </c>
      <c r="D20" s="54">
        <v>46139840</v>
      </c>
      <c r="E20" s="54">
        <v>0</v>
      </c>
      <c r="F20" s="54">
        <f t="shared" ref="F20:F93" si="6">H20+J20</f>
        <v>45976144.960000001</v>
      </c>
      <c r="G20" s="54">
        <f t="shared" si="3"/>
        <v>99.645219749353274</v>
      </c>
      <c r="H20" s="54">
        <v>45976144.960000001</v>
      </c>
      <c r="I20" s="54">
        <f t="shared" si="4"/>
        <v>99.645219749353274</v>
      </c>
      <c r="J20" s="54">
        <v>0</v>
      </c>
      <c r="K20" s="54">
        <v>0</v>
      </c>
    </row>
    <row r="21" spans="1:11" ht="41.4" customHeight="1" outlineLevel="4" x14ac:dyDescent="0.3">
      <c r="A21" s="41"/>
      <c r="B21" s="16" t="s">
        <v>12</v>
      </c>
      <c r="C21" s="53">
        <f t="shared" si="1"/>
        <v>76876769</v>
      </c>
      <c r="D21" s="54">
        <v>0</v>
      </c>
      <c r="E21" s="54">
        <v>76876769</v>
      </c>
      <c r="F21" s="54">
        <f t="shared" si="6"/>
        <v>66507565.18</v>
      </c>
      <c r="G21" s="54">
        <f t="shared" si="3"/>
        <v>86.511915166465954</v>
      </c>
      <c r="H21" s="54">
        <v>0</v>
      </c>
      <c r="I21" s="54">
        <v>0</v>
      </c>
      <c r="J21" s="54">
        <v>66507565.18</v>
      </c>
      <c r="K21" s="54">
        <f t="shared" si="5"/>
        <v>86.511915166465954</v>
      </c>
    </row>
    <row r="22" spans="1:11" ht="30" customHeight="1" outlineLevel="5" x14ac:dyDescent="0.3">
      <c r="A22" s="41"/>
      <c r="B22" s="15" t="s">
        <v>13</v>
      </c>
      <c r="C22" s="51">
        <f t="shared" si="1"/>
        <v>237591667.66</v>
      </c>
      <c r="D22" s="52">
        <f>D23+D24+D26+D27+D28+D29+D25</f>
        <v>65039488.659999996</v>
      </c>
      <c r="E22" s="52">
        <f>E23+E24+E26+E27+E28+E29+E25</f>
        <v>172552179</v>
      </c>
      <c r="F22" s="52">
        <f t="shared" si="6"/>
        <v>229640392.44000003</v>
      </c>
      <c r="G22" s="52">
        <f t="shared" si="3"/>
        <v>96.653386333657778</v>
      </c>
      <c r="H22" s="52">
        <f>H23+H24+H26+H27+H28+H29+H25</f>
        <v>64434544.770000003</v>
      </c>
      <c r="I22" s="52">
        <f t="shared" si="4"/>
        <v>99.069882155497268</v>
      </c>
      <c r="J22" s="52">
        <f>J23+J24+J26+J27+J28+J29+J25</f>
        <v>165205847.67000002</v>
      </c>
      <c r="K22" s="52">
        <f t="shared" si="5"/>
        <v>95.742545024598044</v>
      </c>
    </row>
    <row r="23" spans="1:11" ht="26.4" outlineLevel="6" x14ac:dyDescent="0.3">
      <c r="A23" s="41"/>
      <c r="B23" s="16" t="s">
        <v>14</v>
      </c>
      <c r="C23" s="53">
        <f t="shared" si="1"/>
        <v>249000</v>
      </c>
      <c r="D23" s="54">
        <v>249000</v>
      </c>
      <c r="E23" s="54">
        <v>0</v>
      </c>
      <c r="F23" s="54">
        <f t="shared" si="6"/>
        <v>238511</v>
      </c>
      <c r="G23" s="54">
        <f t="shared" si="3"/>
        <v>95.787550200803224</v>
      </c>
      <c r="H23" s="54">
        <v>238511</v>
      </c>
      <c r="I23" s="54">
        <f t="shared" si="4"/>
        <v>95.787550200803224</v>
      </c>
      <c r="J23" s="54">
        <v>0</v>
      </c>
      <c r="K23" s="54">
        <v>0</v>
      </c>
    </row>
    <row r="24" spans="1:11" ht="26.4" outlineLevel="7" x14ac:dyDescent="0.3">
      <c r="A24" s="41"/>
      <c r="B24" s="16" t="s">
        <v>16</v>
      </c>
      <c r="C24" s="53">
        <f t="shared" si="1"/>
        <v>64529963.659999996</v>
      </c>
      <c r="D24" s="54">
        <v>64529963.659999996</v>
      </c>
      <c r="E24" s="54">
        <v>0</v>
      </c>
      <c r="F24" s="54">
        <f t="shared" si="6"/>
        <v>63957643.770000003</v>
      </c>
      <c r="G24" s="54">
        <f t="shared" si="3"/>
        <v>99.113094355646197</v>
      </c>
      <c r="H24" s="54">
        <v>63957643.770000003</v>
      </c>
      <c r="I24" s="54">
        <f t="shared" si="4"/>
        <v>99.113094355646197</v>
      </c>
      <c r="J24" s="54">
        <v>0</v>
      </c>
      <c r="K24" s="54">
        <v>0</v>
      </c>
    </row>
    <row r="25" spans="1:11" ht="52.5" customHeight="1" outlineLevel="7" x14ac:dyDescent="0.3">
      <c r="A25" s="41"/>
      <c r="B25" s="16" t="s">
        <v>69</v>
      </c>
      <c r="C25" s="53">
        <f t="shared" si="1"/>
        <v>260525</v>
      </c>
      <c r="D25" s="54">
        <v>260525</v>
      </c>
      <c r="E25" s="54">
        <v>0</v>
      </c>
      <c r="F25" s="54">
        <f t="shared" si="6"/>
        <v>238390</v>
      </c>
      <c r="G25" s="54">
        <f t="shared" si="3"/>
        <v>91.503694463103344</v>
      </c>
      <c r="H25" s="54">
        <v>238390</v>
      </c>
      <c r="I25" s="54">
        <f t="shared" si="4"/>
        <v>91.503694463103344</v>
      </c>
      <c r="J25" s="54">
        <v>0</v>
      </c>
      <c r="K25" s="54">
        <v>0</v>
      </c>
    </row>
    <row r="26" spans="1:11" ht="42" customHeight="1" outlineLevel="2" x14ac:dyDescent="0.3">
      <c r="A26" s="41"/>
      <c r="B26" s="16" t="s">
        <v>17</v>
      </c>
      <c r="C26" s="53">
        <f t="shared" si="1"/>
        <v>17128800</v>
      </c>
      <c r="D26" s="54">
        <v>0</v>
      </c>
      <c r="E26" s="54">
        <v>17128800</v>
      </c>
      <c r="F26" s="54">
        <f t="shared" si="6"/>
        <v>12759219.390000001</v>
      </c>
      <c r="G26" s="54">
        <f t="shared" si="3"/>
        <v>74.489861461398348</v>
      </c>
      <c r="H26" s="54">
        <v>0</v>
      </c>
      <c r="I26" s="54">
        <v>0</v>
      </c>
      <c r="J26" s="54">
        <v>12759219.390000001</v>
      </c>
      <c r="K26" s="54">
        <f t="shared" si="5"/>
        <v>74.489861461398348</v>
      </c>
    </row>
    <row r="27" spans="1:11" ht="42.75" customHeight="1" outlineLevel="3" x14ac:dyDescent="0.3">
      <c r="A27" s="41"/>
      <c r="B27" s="16" t="s">
        <v>18</v>
      </c>
      <c r="C27" s="53">
        <f t="shared" si="1"/>
        <v>143108579</v>
      </c>
      <c r="D27" s="54">
        <v>0</v>
      </c>
      <c r="E27" s="54">
        <v>143108579</v>
      </c>
      <c r="F27" s="54">
        <f t="shared" si="6"/>
        <v>142653178.28</v>
      </c>
      <c r="G27" s="54">
        <f t="shared" si="3"/>
        <v>99.681779580803465</v>
      </c>
      <c r="H27" s="54">
        <v>0</v>
      </c>
      <c r="I27" s="54">
        <v>0</v>
      </c>
      <c r="J27" s="54">
        <v>142653178.28</v>
      </c>
      <c r="K27" s="54">
        <f t="shared" si="5"/>
        <v>99.681779580803465</v>
      </c>
    </row>
    <row r="28" spans="1:11" ht="40.950000000000003" customHeight="1" outlineLevel="4" x14ac:dyDescent="0.3">
      <c r="A28" s="41"/>
      <c r="B28" s="16" t="s">
        <v>19</v>
      </c>
      <c r="C28" s="53">
        <f t="shared" si="1"/>
        <v>3890450</v>
      </c>
      <c r="D28" s="54">
        <v>0</v>
      </c>
      <c r="E28" s="54">
        <v>3890450</v>
      </c>
      <c r="F28" s="54">
        <f t="shared" si="6"/>
        <v>3098265</v>
      </c>
      <c r="G28" s="54">
        <f t="shared" si="3"/>
        <v>79.637702579393135</v>
      </c>
      <c r="H28" s="54">
        <v>0</v>
      </c>
      <c r="I28" s="54">
        <v>0</v>
      </c>
      <c r="J28" s="54">
        <v>3098265</v>
      </c>
      <c r="K28" s="54">
        <f t="shared" si="5"/>
        <v>79.637702579393135</v>
      </c>
    </row>
    <row r="29" spans="1:11" ht="38.25" customHeight="1" outlineLevel="4" x14ac:dyDescent="0.3">
      <c r="A29" s="41"/>
      <c r="B29" s="16" t="s">
        <v>20</v>
      </c>
      <c r="C29" s="53">
        <f t="shared" si="1"/>
        <v>8424350</v>
      </c>
      <c r="D29" s="54">
        <v>0</v>
      </c>
      <c r="E29" s="54">
        <v>8424350</v>
      </c>
      <c r="F29" s="54">
        <f t="shared" si="6"/>
        <v>6695185</v>
      </c>
      <c r="G29" s="54">
        <f>F29/C29*100</f>
        <v>79.474202757482772</v>
      </c>
      <c r="H29" s="54">
        <v>0</v>
      </c>
      <c r="I29" s="54">
        <v>0</v>
      </c>
      <c r="J29" s="54">
        <v>6695185</v>
      </c>
      <c r="K29" s="54">
        <f t="shared" si="5"/>
        <v>79.474202757482772</v>
      </c>
    </row>
    <row r="30" spans="1:11" ht="24.75" customHeight="1" outlineLevel="4" x14ac:dyDescent="0.3">
      <c r="A30" s="41"/>
      <c r="B30" s="15" t="s">
        <v>21</v>
      </c>
      <c r="C30" s="51">
        <f t="shared" si="1"/>
        <v>34959106.130000003</v>
      </c>
      <c r="D30" s="52">
        <f>D34+D35+D31+D36+D32+D33</f>
        <v>1637014.78</v>
      </c>
      <c r="E30" s="52">
        <f>E34+E35+E31+E36+E32</f>
        <v>33322091.350000001</v>
      </c>
      <c r="F30" s="52">
        <f>F34+F35+F31+F36+F32+F33</f>
        <v>34875697.219999999</v>
      </c>
      <c r="G30" s="52">
        <f t="shared" si="3"/>
        <v>99.76141006097285</v>
      </c>
      <c r="H30" s="52">
        <f>H34+H35+H31+H36+H32+H33</f>
        <v>1636180.68</v>
      </c>
      <c r="I30" s="52">
        <f t="shared" si="4"/>
        <v>99.949047497298707</v>
      </c>
      <c r="J30" s="52">
        <f>J34+J35+J31+J36</f>
        <v>33239516.539999999</v>
      </c>
      <c r="K30" s="52">
        <f t="shared" si="5"/>
        <v>99.752191994395929</v>
      </c>
    </row>
    <row r="31" spans="1:11" ht="28.95" customHeight="1" outlineLevel="4" x14ac:dyDescent="0.3">
      <c r="A31" s="41"/>
      <c r="B31" s="16" t="s">
        <v>73</v>
      </c>
      <c r="C31" s="53">
        <f t="shared" si="1"/>
        <v>295000</v>
      </c>
      <c r="D31" s="54">
        <v>295000</v>
      </c>
      <c r="E31" s="54">
        <v>0</v>
      </c>
      <c r="F31" s="54">
        <f t="shared" si="6"/>
        <v>295000</v>
      </c>
      <c r="G31" s="54">
        <f t="shared" si="3"/>
        <v>100</v>
      </c>
      <c r="H31" s="54">
        <v>295000</v>
      </c>
      <c r="I31" s="54">
        <f t="shared" si="4"/>
        <v>100</v>
      </c>
      <c r="J31" s="54">
        <v>0</v>
      </c>
      <c r="K31" s="54">
        <v>0</v>
      </c>
    </row>
    <row r="32" spans="1:11" ht="28.95" customHeight="1" outlineLevel="4" x14ac:dyDescent="0.3">
      <c r="A32" s="41"/>
      <c r="B32" s="16" t="s">
        <v>219</v>
      </c>
      <c r="C32" s="53">
        <f t="shared" si="1"/>
        <v>405528</v>
      </c>
      <c r="D32" s="54">
        <v>405528</v>
      </c>
      <c r="E32" s="54">
        <v>0</v>
      </c>
      <c r="F32" s="54">
        <f t="shared" si="6"/>
        <v>405528</v>
      </c>
      <c r="G32" s="54">
        <f t="shared" si="3"/>
        <v>100</v>
      </c>
      <c r="H32" s="54">
        <v>405528</v>
      </c>
      <c r="I32" s="54">
        <f t="shared" si="4"/>
        <v>100</v>
      </c>
      <c r="J32" s="54">
        <v>0</v>
      </c>
      <c r="K32" s="54">
        <v>0</v>
      </c>
    </row>
    <row r="33" spans="1:11" ht="28.95" customHeight="1" outlineLevel="4" x14ac:dyDescent="0.3">
      <c r="A33" s="41"/>
      <c r="B33" s="16" t="s">
        <v>220</v>
      </c>
      <c r="C33" s="53">
        <f t="shared" si="1"/>
        <v>599900</v>
      </c>
      <c r="D33" s="54">
        <v>599900</v>
      </c>
      <c r="E33" s="54">
        <v>0</v>
      </c>
      <c r="F33" s="54">
        <f t="shared" si="6"/>
        <v>599900</v>
      </c>
      <c r="G33" s="54">
        <f t="shared" si="3"/>
        <v>100</v>
      </c>
      <c r="H33" s="54">
        <v>599900</v>
      </c>
      <c r="I33" s="54">
        <f t="shared" si="4"/>
        <v>100</v>
      </c>
      <c r="J33" s="54">
        <v>0</v>
      </c>
      <c r="K33" s="54">
        <v>0</v>
      </c>
    </row>
    <row r="34" spans="1:11" ht="33.6" customHeight="1" outlineLevel="4" x14ac:dyDescent="0.3">
      <c r="A34" s="41"/>
      <c r="B34" s="16" t="s">
        <v>128</v>
      </c>
      <c r="C34" s="107">
        <f t="shared" si="1"/>
        <v>3195919.98</v>
      </c>
      <c r="D34" s="54">
        <v>0</v>
      </c>
      <c r="E34" s="54">
        <v>3195919.98</v>
      </c>
      <c r="F34" s="54">
        <f t="shared" si="6"/>
        <v>3192921.01</v>
      </c>
      <c r="G34" s="54">
        <f t="shared" si="3"/>
        <v>99.906162544157311</v>
      </c>
      <c r="H34" s="54">
        <v>0</v>
      </c>
      <c r="I34" s="54">
        <v>0</v>
      </c>
      <c r="J34" s="54">
        <v>3192921.01</v>
      </c>
      <c r="K34" s="54">
        <f t="shared" si="5"/>
        <v>99.906162544157311</v>
      </c>
    </row>
    <row r="35" spans="1:11" ht="41.25" customHeight="1" outlineLevel="4" x14ac:dyDescent="0.3">
      <c r="A35" s="41"/>
      <c r="B35" s="16" t="s">
        <v>129</v>
      </c>
      <c r="C35" s="107">
        <f t="shared" si="1"/>
        <v>32282.02</v>
      </c>
      <c r="D35" s="54">
        <v>32282.02</v>
      </c>
      <c r="E35" s="54">
        <v>0</v>
      </c>
      <c r="F35" s="54">
        <f t="shared" si="6"/>
        <v>32251.72</v>
      </c>
      <c r="G35" s="54">
        <f t="shared" si="3"/>
        <v>99.906139702534105</v>
      </c>
      <c r="H35" s="54">
        <v>32251.72</v>
      </c>
      <c r="I35" s="54">
        <f t="shared" si="4"/>
        <v>99.906139702534105</v>
      </c>
      <c r="J35" s="54">
        <v>0</v>
      </c>
      <c r="K35" s="54">
        <v>0</v>
      </c>
    </row>
    <row r="36" spans="1:11" ht="30" customHeight="1" outlineLevel="4" x14ac:dyDescent="0.3">
      <c r="A36" s="41"/>
      <c r="B36" s="16" t="s">
        <v>74</v>
      </c>
      <c r="C36" s="107">
        <f>D36+E36</f>
        <v>30430476.130000003</v>
      </c>
      <c r="D36" s="54">
        <v>304304.76</v>
      </c>
      <c r="E36" s="54">
        <v>30126171.370000001</v>
      </c>
      <c r="F36" s="54">
        <f t="shared" si="6"/>
        <v>30350096.490000002</v>
      </c>
      <c r="G36" s="54">
        <f t="shared" si="3"/>
        <v>99.735858092865143</v>
      </c>
      <c r="H36" s="54">
        <v>303500.96000000002</v>
      </c>
      <c r="I36" s="54">
        <f t="shared" si="4"/>
        <v>99.735856908712179</v>
      </c>
      <c r="J36" s="54">
        <v>30046595.530000001</v>
      </c>
      <c r="K36" s="54">
        <f>J36/E36*100</f>
        <v>99.735858104826278</v>
      </c>
    </row>
    <row r="37" spans="1:11" ht="27" customHeight="1" outlineLevel="4" x14ac:dyDescent="0.3">
      <c r="A37" s="41"/>
      <c r="B37" s="15" t="s">
        <v>22</v>
      </c>
      <c r="C37" s="108">
        <f t="shared" si="1"/>
        <v>473547.91</v>
      </c>
      <c r="D37" s="52">
        <f>D38</f>
        <v>473547.91</v>
      </c>
      <c r="E37" s="52">
        <f t="shared" ref="E37:J37" si="7">E38</f>
        <v>0</v>
      </c>
      <c r="F37" s="52">
        <f t="shared" si="6"/>
        <v>312929.13</v>
      </c>
      <c r="G37" s="52">
        <f t="shared" si="3"/>
        <v>66.081831086531466</v>
      </c>
      <c r="H37" s="52">
        <v>312929.13</v>
      </c>
      <c r="I37" s="52">
        <f t="shared" si="4"/>
        <v>66.081831086531466</v>
      </c>
      <c r="J37" s="52">
        <f t="shared" si="7"/>
        <v>0</v>
      </c>
      <c r="K37" s="54">
        <v>0</v>
      </c>
    </row>
    <row r="38" spans="1:11" ht="27.75" customHeight="1" outlineLevel="4" x14ac:dyDescent="0.3">
      <c r="A38" s="41"/>
      <c r="B38" s="16" t="s">
        <v>23</v>
      </c>
      <c r="C38" s="107">
        <f t="shared" si="1"/>
        <v>473547.91</v>
      </c>
      <c r="D38" s="54">
        <v>473547.91</v>
      </c>
      <c r="E38" s="54">
        <v>0</v>
      </c>
      <c r="F38" s="54">
        <f t="shared" si="6"/>
        <v>312929.13</v>
      </c>
      <c r="G38" s="54">
        <f t="shared" si="3"/>
        <v>66.081831086531466</v>
      </c>
      <c r="H38" s="54">
        <v>312929.13</v>
      </c>
      <c r="I38" s="54">
        <f t="shared" si="4"/>
        <v>66.081831086531466</v>
      </c>
      <c r="J38" s="54">
        <v>0</v>
      </c>
      <c r="K38" s="54">
        <v>0</v>
      </c>
    </row>
    <row r="39" spans="1:11" ht="27.75" customHeight="1" outlineLevel="4" x14ac:dyDescent="0.3">
      <c r="A39" s="41"/>
      <c r="B39" s="15" t="s">
        <v>24</v>
      </c>
      <c r="C39" s="51">
        <f t="shared" si="1"/>
        <v>272404394.34999996</v>
      </c>
      <c r="D39" s="52">
        <f>D40+D43+D41+D42</f>
        <v>3756395.15</v>
      </c>
      <c r="E39" s="52">
        <f>E40+E43+E41+E42</f>
        <v>268647999.19999999</v>
      </c>
      <c r="F39" s="52">
        <f t="shared" si="6"/>
        <v>193666081.30000001</v>
      </c>
      <c r="G39" s="52">
        <f t="shared" si="3"/>
        <v>71.095065027169611</v>
      </c>
      <c r="H39" s="52">
        <f>H40+H43+H41+H42</f>
        <v>2595351.58</v>
      </c>
      <c r="I39" s="52">
        <f t="shared" si="4"/>
        <v>69.091548582155966</v>
      </c>
      <c r="J39" s="52">
        <f>J40+J43+J41+J42</f>
        <v>191070729.72</v>
      </c>
      <c r="K39" s="52">
        <f t="shared" si="5"/>
        <v>71.12307937858634</v>
      </c>
    </row>
    <row r="40" spans="1:11" ht="42" customHeight="1" outlineLevel="4" x14ac:dyDescent="0.3">
      <c r="A40" s="41"/>
      <c r="B40" s="16" t="s">
        <v>70</v>
      </c>
      <c r="C40" s="107">
        <f t="shared" si="1"/>
        <v>266992999.19999999</v>
      </c>
      <c r="D40" s="54">
        <v>0</v>
      </c>
      <c r="E40" s="55">
        <v>266992999.19999999</v>
      </c>
      <c r="F40" s="54">
        <f t="shared" si="6"/>
        <v>189424777.72</v>
      </c>
      <c r="G40" s="54">
        <f t="shared" si="3"/>
        <v>70.947469891562605</v>
      </c>
      <c r="H40" s="54">
        <v>0</v>
      </c>
      <c r="I40" s="54">
        <v>0</v>
      </c>
      <c r="J40" s="54">
        <v>189424777.72</v>
      </c>
      <c r="K40" s="54">
        <f t="shared" si="5"/>
        <v>70.947469891562605</v>
      </c>
    </row>
    <row r="41" spans="1:11" ht="30.75" customHeight="1" outlineLevel="4" x14ac:dyDescent="0.3">
      <c r="A41" s="41"/>
      <c r="B41" s="16" t="s">
        <v>71</v>
      </c>
      <c r="C41" s="107">
        <f t="shared" si="1"/>
        <v>2556395.15</v>
      </c>
      <c r="D41" s="54">
        <v>2556395.15</v>
      </c>
      <c r="E41" s="56">
        <v>0</v>
      </c>
      <c r="F41" s="54">
        <f t="shared" si="6"/>
        <v>1395351.58</v>
      </c>
      <c r="G41" s="54">
        <f t="shared" si="3"/>
        <v>54.582781539074666</v>
      </c>
      <c r="H41" s="54">
        <v>1395351.58</v>
      </c>
      <c r="I41" s="54">
        <f t="shared" si="4"/>
        <v>54.582781539074666</v>
      </c>
      <c r="J41" s="54">
        <v>0</v>
      </c>
      <c r="K41" s="54">
        <v>0</v>
      </c>
    </row>
    <row r="42" spans="1:11" ht="24.75" customHeight="1" outlineLevel="4" x14ac:dyDescent="0.3">
      <c r="A42" s="41"/>
      <c r="B42" s="16" t="s">
        <v>72</v>
      </c>
      <c r="C42" s="107">
        <f t="shared" si="1"/>
        <v>1200000</v>
      </c>
      <c r="D42" s="54">
        <v>1200000</v>
      </c>
      <c r="E42" s="56">
        <v>0</v>
      </c>
      <c r="F42" s="54">
        <f t="shared" si="6"/>
        <v>1200000</v>
      </c>
      <c r="G42" s="54">
        <f t="shared" si="3"/>
        <v>100</v>
      </c>
      <c r="H42" s="54">
        <v>1200000</v>
      </c>
      <c r="I42" s="54">
        <f t="shared" si="4"/>
        <v>100</v>
      </c>
      <c r="J42" s="54">
        <v>0</v>
      </c>
      <c r="K42" s="54">
        <v>0</v>
      </c>
    </row>
    <row r="43" spans="1:11" ht="39" customHeight="1" outlineLevel="4" x14ac:dyDescent="0.3">
      <c r="A43" s="41"/>
      <c r="B43" s="16" t="s">
        <v>130</v>
      </c>
      <c r="C43" s="107">
        <f t="shared" si="1"/>
        <v>1655000</v>
      </c>
      <c r="D43" s="54">
        <v>0</v>
      </c>
      <c r="E43" s="57">
        <v>1655000</v>
      </c>
      <c r="F43" s="54">
        <f t="shared" si="6"/>
        <v>1645952</v>
      </c>
      <c r="G43" s="54">
        <f t="shared" si="3"/>
        <v>99.453293051359509</v>
      </c>
      <c r="H43" s="54">
        <v>0</v>
      </c>
      <c r="I43" s="54">
        <v>0</v>
      </c>
      <c r="J43" s="54">
        <v>1645952</v>
      </c>
      <c r="K43" s="54">
        <f t="shared" si="5"/>
        <v>99.453293051359509</v>
      </c>
    </row>
    <row r="44" spans="1:11" ht="27.75" customHeight="1" outlineLevel="5" x14ac:dyDescent="0.3">
      <c r="A44" s="41"/>
      <c r="B44" s="15" t="s">
        <v>25</v>
      </c>
      <c r="C44" s="108">
        <f t="shared" si="1"/>
        <v>36531101.350000001</v>
      </c>
      <c r="D44" s="52">
        <f>D45+D46+D47</f>
        <v>36531101.350000001</v>
      </c>
      <c r="E44" s="58">
        <f>E45+E46</f>
        <v>0</v>
      </c>
      <c r="F44" s="102">
        <f t="shared" si="6"/>
        <v>36065789.890000001</v>
      </c>
      <c r="G44" s="52">
        <f t="shared" si="3"/>
        <v>98.726259426065738</v>
      </c>
      <c r="H44" s="52">
        <f>H45+H46+H47</f>
        <v>36065789.890000001</v>
      </c>
      <c r="I44" s="52">
        <f t="shared" si="4"/>
        <v>98.726259426065738</v>
      </c>
      <c r="J44" s="52">
        <f>J45+J46</f>
        <v>0</v>
      </c>
      <c r="K44" s="52">
        <v>0</v>
      </c>
    </row>
    <row r="45" spans="1:11" ht="26.4" outlineLevel="6" x14ac:dyDescent="0.3">
      <c r="A45" s="41"/>
      <c r="B45" s="16" t="s">
        <v>131</v>
      </c>
      <c r="C45" s="107">
        <f t="shared" si="1"/>
        <v>691105.7</v>
      </c>
      <c r="D45" s="54">
        <v>691105.7</v>
      </c>
      <c r="E45" s="56">
        <v>0</v>
      </c>
      <c r="F45" s="54">
        <f t="shared" si="6"/>
        <v>608391.9</v>
      </c>
      <c r="G45" s="54">
        <f t="shared" si="3"/>
        <v>88.031671566303103</v>
      </c>
      <c r="H45" s="54">
        <v>608391.9</v>
      </c>
      <c r="I45" s="54">
        <f t="shared" si="4"/>
        <v>88.031671566303103</v>
      </c>
      <c r="J45" s="54">
        <v>0</v>
      </c>
      <c r="K45" s="54">
        <v>0</v>
      </c>
    </row>
    <row r="46" spans="1:11" ht="26.4" outlineLevel="7" x14ac:dyDescent="0.3">
      <c r="A46" s="41"/>
      <c r="B46" s="16" t="s">
        <v>132</v>
      </c>
      <c r="C46" s="107">
        <f t="shared" si="1"/>
        <v>35692111.119999997</v>
      </c>
      <c r="D46" s="54">
        <v>35692111.119999997</v>
      </c>
      <c r="E46" s="56">
        <v>0</v>
      </c>
      <c r="F46" s="54">
        <f t="shared" si="6"/>
        <v>35457397.990000002</v>
      </c>
      <c r="G46" s="54">
        <f t="shared" si="3"/>
        <v>99.342394936486471</v>
      </c>
      <c r="H46" s="54">
        <v>35457397.990000002</v>
      </c>
      <c r="I46" s="54">
        <f t="shared" si="4"/>
        <v>99.342394936486471</v>
      </c>
      <c r="J46" s="54">
        <v>0</v>
      </c>
      <c r="K46" s="54">
        <v>0</v>
      </c>
    </row>
    <row r="47" spans="1:11" ht="26.4" outlineLevel="7" x14ac:dyDescent="0.3">
      <c r="A47" s="41"/>
      <c r="B47" s="16" t="s">
        <v>133</v>
      </c>
      <c r="C47" s="107">
        <f t="shared" si="1"/>
        <v>147884.53</v>
      </c>
      <c r="D47" s="54">
        <v>147884.53</v>
      </c>
      <c r="E47" s="57">
        <v>0</v>
      </c>
      <c r="F47" s="54">
        <f t="shared" si="6"/>
        <v>0</v>
      </c>
      <c r="G47" s="54">
        <f t="shared" si="3"/>
        <v>0</v>
      </c>
      <c r="H47" s="54">
        <v>0</v>
      </c>
      <c r="I47" s="54">
        <f t="shared" si="4"/>
        <v>0</v>
      </c>
      <c r="J47" s="54">
        <v>0</v>
      </c>
      <c r="K47" s="54">
        <v>0</v>
      </c>
    </row>
    <row r="48" spans="1:11" ht="27" customHeight="1" outlineLevel="6" x14ac:dyDescent="0.3">
      <c r="A48" s="41"/>
      <c r="B48" s="15" t="s">
        <v>26</v>
      </c>
      <c r="C48" s="108">
        <f t="shared" si="1"/>
        <v>22416468</v>
      </c>
      <c r="D48" s="52">
        <f>D49</f>
        <v>22416468</v>
      </c>
      <c r="E48" s="52">
        <f t="shared" ref="E48:J48" si="8">E49</f>
        <v>0</v>
      </c>
      <c r="F48" s="52">
        <f t="shared" si="6"/>
        <v>21857835.390000001</v>
      </c>
      <c r="G48" s="52">
        <f t="shared" si="3"/>
        <v>97.507936531303685</v>
      </c>
      <c r="H48" s="52">
        <f t="shared" si="8"/>
        <v>21857835.390000001</v>
      </c>
      <c r="I48" s="52">
        <f t="shared" si="4"/>
        <v>97.507936531303685</v>
      </c>
      <c r="J48" s="52">
        <f t="shared" si="8"/>
        <v>0</v>
      </c>
      <c r="K48" s="52">
        <v>0</v>
      </c>
    </row>
    <row r="49" spans="1:11" ht="27.75" customHeight="1" outlineLevel="7" x14ac:dyDescent="0.3">
      <c r="A49" s="41"/>
      <c r="B49" s="16" t="s">
        <v>134</v>
      </c>
      <c r="C49" s="107">
        <f t="shared" si="1"/>
        <v>22416468</v>
      </c>
      <c r="D49" s="54">
        <v>22416468</v>
      </c>
      <c r="E49" s="55">
        <v>0</v>
      </c>
      <c r="F49" s="54">
        <f t="shared" si="6"/>
        <v>21857835.390000001</v>
      </c>
      <c r="G49" s="54">
        <f t="shared" si="3"/>
        <v>97.507936531303685</v>
      </c>
      <c r="H49" s="54">
        <v>21857835.390000001</v>
      </c>
      <c r="I49" s="54">
        <f t="shared" si="4"/>
        <v>97.507936531303685</v>
      </c>
      <c r="J49" s="54">
        <v>0</v>
      </c>
      <c r="K49" s="54">
        <v>0</v>
      </c>
    </row>
    <row r="50" spans="1:11" ht="39.75" customHeight="1" outlineLevel="7" x14ac:dyDescent="0.3">
      <c r="A50" s="41"/>
      <c r="B50" s="15" t="s">
        <v>68</v>
      </c>
      <c r="C50" s="108">
        <f t="shared" si="1"/>
        <v>100000</v>
      </c>
      <c r="D50" s="52">
        <f>D51</f>
        <v>100000</v>
      </c>
      <c r="E50" s="59">
        <v>0</v>
      </c>
      <c r="F50" s="52">
        <f t="shared" si="6"/>
        <v>96252</v>
      </c>
      <c r="G50" s="52">
        <f t="shared" si="3"/>
        <v>96.25200000000001</v>
      </c>
      <c r="H50" s="52">
        <f>H51</f>
        <v>96252</v>
      </c>
      <c r="I50" s="52">
        <f t="shared" si="4"/>
        <v>96.25200000000001</v>
      </c>
      <c r="J50" s="52">
        <f>J51</f>
        <v>0</v>
      </c>
      <c r="K50" s="52">
        <v>0</v>
      </c>
    </row>
    <row r="51" spans="1:11" ht="39" customHeight="1" outlineLevel="7" x14ac:dyDescent="0.3">
      <c r="A51" s="41"/>
      <c r="B51" s="16" t="s">
        <v>135</v>
      </c>
      <c r="C51" s="107">
        <f>D51+E51</f>
        <v>100000</v>
      </c>
      <c r="D51" s="54">
        <v>100000</v>
      </c>
      <c r="E51" s="60">
        <v>0</v>
      </c>
      <c r="F51" s="54">
        <f>H51+J51</f>
        <v>96252</v>
      </c>
      <c r="G51" s="54">
        <f t="shared" si="3"/>
        <v>96.25200000000001</v>
      </c>
      <c r="H51" s="54">
        <v>96252</v>
      </c>
      <c r="I51" s="54">
        <f t="shared" si="4"/>
        <v>96.25200000000001</v>
      </c>
      <c r="J51" s="54">
        <v>0</v>
      </c>
      <c r="K51" s="54">
        <v>0</v>
      </c>
    </row>
    <row r="52" spans="1:11" ht="31.95" customHeight="1" outlineLevel="7" x14ac:dyDescent="0.3">
      <c r="A52" s="41"/>
      <c r="B52" s="15" t="s">
        <v>76</v>
      </c>
      <c r="C52" s="108">
        <f>D52+E52</f>
        <v>237995</v>
      </c>
      <c r="D52" s="52">
        <v>0</v>
      </c>
      <c r="E52" s="61">
        <f>E53</f>
        <v>237995</v>
      </c>
      <c r="F52" s="52">
        <f>F53</f>
        <v>147510.45000000001</v>
      </c>
      <c r="G52" s="52">
        <f t="shared" si="3"/>
        <v>61.980482783251759</v>
      </c>
      <c r="H52" s="52">
        <v>0</v>
      </c>
      <c r="I52" s="52">
        <v>0</v>
      </c>
      <c r="J52" s="52">
        <f>J53</f>
        <v>147510.45000000001</v>
      </c>
      <c r="K52" s="52">
        <v>0</v>
      </c>
    </row>
    <row r="53" spans="1:11" ht="39" customHeight="1" outlineLevel="7" x14ac:dyDescent="0.3">
      <c r="A53" s="42"/>
      <c r="B53" s="16" t="s">
        <v>75</v>
      </c>
      <c r="C53" s="107">
        <f t="shared" ref="C53" si="9">D53+E53</f>
        <v>237995</v>
      </c>
      <c r="D53" s="54">
        <v>0</v>
      </c>
      <c r="E53" s="56">
        <v>237995</v>
      </c>
      <c r="F53" s="54">
        <f>H53+J53</f>
        <v>147510.45000000001</v>
      </c>
      <c r="G53" s="54">
        <f t="shared" si="3"/>
        <v>61.980482783251759</v>
      </c>
      <c r="H53" s="54">
        <v>0</v>
      </c>
      <c r="I53" s="54">
        <v>0</v>
      </c>
      <c r="J53" s="54">
        <v>147510.45000000001</v>
      </c>
      <c r="K53" s="54">
        <v>0</v>
      </c>
    </row>
    <row r="54" spans="1:11" s="106" customFormat="1" ht="29.25" customHeight="1" outlineLevel="7" x14ac:dyDescent="0.3">
      <c r="A54" s="105">
        <v>3</v>
      </c>
      <c r="B54" s="115" t="s">
        <v>175</v>
      </c>
      <c r="C54" s="116">
        <f>C55+C58</f>
        <v>8463485.1500000004</v>
      </c>
      <c r="D54" s="116">
        <f t="shared" ref="D54:E54" si="10">D55+D58</f>
        <v>84634.85</v>
      </c>
      <c r="E54" s="118">
        <f t="shared" si="10"/>
        <v>8378850.2999999998</v>
      </c>
      <c r="F54" s="119">
        <f>F55+F58</f>
        <v>8432032.370000001</v>
      </c>
      <c r="G54" s="120">
        <f t="shared" si="3"/>
        <v>99.62837082546308</v>
      </c>
      <c r="H54" s="117">
        <f>H55+H58</f>
        <v>84320.33</v>
      </c>
      <c r="I54" s="117">
        <f>H54/D54*100</f>
        <v>99.628380034938317</v>
      </c>
      <c r="J54" s="117">
        <f>J55+J58</f>
        <v>8347712.04</v>
      </c>
      <c r="K54" s="117">
        <f>J54/E54*100</f>
        <v>99.628370732438071</v>
      </c>
    </row>
    <row r="55" spans="1:11" ht="24.75" customHeight="1" outlineLevel="7" x14ac:dyDescent="0.3">
      <c r="A55" s="41"/>
      <c r="B55" s="15" t="s">
        <v>176</v>
      </c>
      <c r="C55" s="108">
        <f>D55+E55</f>
        <v>1530591.41</v>
      </c>
      <c r="D55" s="62">
        <f>SUM(D56:D57)</f>
        <v>15305.91</v>
      </c>
      <c r="E55" s="63">
        <f>SUM(E56:E57)</f>
        <v>1515285.5</v>
      </c>
      <c r="F55" s="63">
        <f>H55+J55</f>
        <v>1499138.63</v>
      </c>
      <c r="G55" s="54">
        <f t="shared" si="3"/>
        <v>97.945057067842811</v>
      </c>
      <c r="H55" s="52">
        <f>SUM(H56:H57)</f>
        <v>14991.39</v>
      </c>
      <c r="I55" s="52">
        <f t="shared" ref="I55:I60" si="11">H55/D55*100</f>
        <v>97.945107478091799</v>
      </c>
      <c r="J55" s="52">
        <f>SUM(J56:J57)</f>
        <v>1484147.24</v>
      </c>
      <c r="K55" s="52">
        <f t="shared" ref="K55:K59" si="12">J55/E55*100</f>
        <v>97.945056558648517</v>
      </c>
    </row>
    <row r="56" spans="1:11" ht="26.4" outlineLevel="7" x14ac:dyDescent="0.3">
      <c r="A56" s="41"/>
      <c r="B56" s="16" t="s">
        <v>177</v>
      </c>
      <c r="C56" s="108">
        <f t="shared" ref="C56:C60" si="13">D56+E56</f>
        <v>1515285.5</v>
      </c>
      <c r="D56" s="65">
        <v>0</v>
      </c>
      <c r="E56" s="66">
        <v>1515285.5</v>
      </c>
      <c r="F56" s="67">
        <f t="shared" ref="F56:F60" si="14">H56+J56</f>
        <v>1484147.24</v>
      </c>
      <c r="G56" s="54">
        <f t="shared" ref="G56" si="15">F56/C56/100</f>
        <v>9.7945056558648505E-3</v>
      </c>
      <c r="H56" s="54">
        <v>0</v>
      </c>
      <c r="I56" s="54">
        <v>0</v>
      </c>
      <c r="J56" s="54">
        <v>1484147.24</v>
      </c>
      <c r="K56" s="54">
        <f t="shared" si="12"/>
        <v>97.945056558648517</v>
      </c>
    </row>
    <row r="57" spans="1:11" ht="19.5" customHeight="1" outlineLevel="7" x14ac:dyDescent="0.3">
      <c r="A57" s="41"/>
      <c r="B57" s="16" t="s">
        <v>178</v>
      </c>
      <c r="C57" s="108">
        <f t="shared" si="13"/>
        <v>15305.91</v>
      </c>
      <c r="D57" s="65">
        <v>15305.91</v>
      </c>
      <c r="E57" s="68">
        <v>0</v>
      </c>
      <c r="F57" s="69">
        <f t="shared" si="14"/>
        <v>14991.39</v>
      </c>
      <c r="G57" s="54">
        <f>F57/C57*100</f>
        <v>97.945107478091799</v>
      </c>
      <c r="H57" s="54">
        <v>14991.39</v>
      </c>
      <c r="I57" s="54">
        <f t="shared" si="11"/>
        <v>97.945107478091799</v>
      </c>
      <c r="J57" s="54">
        <v>0</v>
      </c>
      <c r="K57" s="54">
        <v>0</v>
      </c>
    </row>
    <row r="58" spans="1:11" ht="39" customHeight="1" outlineLevel="7" x14ac:dyDescent="0.3">
      <c r="A58" s="41"/>
      <c r="B58" s="15" t="s">
        <v>179</v>
      </c>
      <c r="C58" s="108">
        <f t="shared" si="13"/>
        <v>6932893.7400000002</v>
      </c>
      <c r="D58" s="62">
        <f>SUM(D59:D60)</f>
        <v>69328.94</v>
      </c>
      <c r="E58" s="62">
        <f>SUM(E59:E60)</f>
        <v>6863564.7999999998</v>
      </c>
      <c r="F58" s="62">
        <f>SUM(F59:F60)</f>
        <v>6932893.7400000002</v>
      </c>
      <c r="G58" s="54">
        <f t="shared" ref="G58:G60" si="16">F58/C58*100</f>
        <v>100</v>
      </c>
      <c r="H58" s="52">
        <f>SUM(H59:H60)</f>
        <v>69328.94</v>
      </c>
      <c r="I58" s="54">
        <f t="shared" si="11"/>
        <v>100</v>
      </c>
      <c r="J58" s="52">
        <f>SUM(J59:J60)</f>
        <v>6863564.7999999998</v>
      </c>
      <c r="K58" s="52">
        <f t="shared" si="12"/>
        <v>100</v>
      </c>
    </row>
    <row r="59" spans="1:11" ht="39" customHeight="1" outlineLevel="7" x14ac:dyDescent="0.3">
      <c r="A59" s="41"/>
      <c r="B59" s="16" t="s">
        <v>180</v>
      </c>
      <c r="C59" s="108">
        <f t="shared" si="13"/>
        <v>6863564.7999999998</v>
      </c>
      <c r="D59" s="65">
        <v>0</v>
      </c>
      <c r="E59" s="68">
        <v>6863564.7999999998</v>
      </c>
      <c r="F59" s="69">
        <f t="shared" si="14"/>
        <v>6863564.7999999998</v>
      </c>
      <c r="G59" s="54">
        <f t="shared" si="16"/>
        <v>100</v>
      </c>
      <c r="H59" s="54">
        <v>0</v>
      </c>
      <c r="I59" s="54">
        <v>0</v>
      </c>
      <c r="J59" s="54">
        <v>6863564.7999999998</v>
      </c>
      <c r="K59" s="54">
        <f t="shared" si="12"/>
        <v>100</v>
      </c>
    </row>
    <row r="60" spans="1:11" ht="42" customHeight="1" outlineLevel="7" x14ac:dyDescent="0.3">
      <c r="A60" s="42"/>
      <c r="B60" s="16" t="s">
        <v>222</v>
      </c>
      <c r="C60" s="108">
        <f t="shared" si="13"/>
        <v>69328.94</v>
      </c>
      <c r="D60" s="65">
        <v>69328.94</v>
      </c>
      <c r="E60" s="68">
        <v>0</v>
      </c>
      <c r="F60" s="69">
        <f t="shared" si="14"/>
        <v>69328.94</v>
      </c>
      <c r="G60" s="54">
        <f t="shared" si="16"/>
        <v>100</v>
      </c>
      <c r="H60" s="54">
        <v>69328.94</v>
      </c>
      <c r="I60" s="54">
        <f t="shared" si="11"/>
        <v>100</v>
      </c>
      <c r="J60" s="54">
        <v>0</v>
      </c>
      <c r="K60" s="54">
        <v>0</v>
      </c>
    </row>
    <row r="61" spans="1:11" s="106" customFormat="1" ht="28.5" customHeight="1" outlineLevel="7" x14ac:dyDescent="0.3">
      <c r="A61" s="105">
        <v>4</v>
      </c>
      <c r="B61" s="115" t="s">
        <v>27</v>
      </c>
      <c r="C61" s="116">
        <f t="shared" si="1"/>
        <v>19340606.079999998</v>
      </c>
      <c r="D61" s="117">
        <f>D62+D64+D68+D73</f>
        <v>13340606.08</v>
      </c>
      <c r="E61" s="117">
        <f>E62+E64+E68+E73</f>
        <v>6000000</v>
      </c>
      <c r="F61" s="117">
        <f>F62+F64+F68+F73</f>
        <v>19311687.77</v>
      </c>
      <c r="G61" s="117">
        <f t="shared" si="3"/>
        <v>99.85047878085939</v>
      </c>
      <c r="H61" s="117">
        <f>H62+H64+H68+H73</f>
        <v>13311687.77</v>
      </c>
      <c r="I61" s="117">
        <f t="shared" si="4"/>
        <v>99.783230912999116</v>
      </c>
      <c r="J61" s="117">
        <f>J62+J64+J68+J73</f>
        <v>6000000</v>
      </c>
      <c r="K61" s="117">
        <f t="shared" si="5"/>
        <v>100</v>
      </c>
    </row>
    <row r="62" spans="1:11" ht="17.25" customHeight="1" outlineLevel="2" x14ac:dyDescent="0.3">
      <c r="A62" s="41"/>
      <c r="B62" s="15" t="s">
        <v>28</v>
      </c>
      <c r="C62" s="108">
        <f t="shared" si="1"/>
        <v>6000</v>
      </c>
      <c r="D62" s="52">
        <f>D63</f>
        <v>6000</v>
      </c>
      <c r="E62" s="52">
        <f t="shared" ref="E62:J62" si="17">E63</f>
        <v>0</v>
      </c>
      <c r="F62" s="52">
        <f t="shared" si="6"/>
        <v>6000</v>
      </c>
      <c r="G62" s="52">
        <f t="shared" si="3"/>
        <v>100</v>
      </c>
      <c r="H62" s="52">
        <f t="shared" si="17"/>
        <v>6000</v>
      </c>
      <c r="I62" s="52">
        <f t="shared" si="4"/>
        <v>100</v>
      </c>
      <c r="J62" s="52">
        <f t="shared" si="17"/>
        <v>0</v>
      </c>
      <c r="K62" s="52">
        <v>0</v>
      </c>
    </row>
    <row r="63" spans="1:11" outlineLevel="3" x14ac:dyDescent="0.3">
      <c r="A63" s="41"/>
      <c r="B63" s="16" t="s">
        <v>77</v>
      </c>
      <c r="C63" s="107">
        <f t="shared" si="1"/>
        <v>6000</v>
      </c>
      <c r="D63" s="70">
        <v>6000</v>
      </c>
      <c r="E63" s="71">
        <v>0</v>
      </c>
      <c r="F63" s="54">
        <f t="shared" si="6"/>
        <v>6000</v>
      </c>
      <c r="G63" s="54">
        <f t="shared" si="3"/>
        <v>100</v>
      </c>
      <c r="H63" s="70">
        <v>6000</v>
      </c>
      <c r="I63" s="54">
        <f t="shared" si="4"/>
        <v>100</v>
      </c>
      <c r="J63" s="70">
        <v>0</v>
      </c>
      <c r="K63" s="54">
        <v>0</v>
      </c>
    </row>
    <row r="64" spans="1:11" ht="26.4" outlineLevel="4" x14ac:dyDescent="0.3">
      <c r="A64" s="41"/>
      <c r="B64" s="17" t="s">
        <v>29</v>
      </c>
      <c r="C64" s="109">
        <f t="shared" si="1"/>
        <v>4995645.6100000003</v>
      </c>
      <c r="D64" s="72">
        <f>D65+D66+D67</f>
        <v>4995645.6100000003</v>
      </c>
      <c r="E64" s="72">
        <f t="shared" ref="E64" si="18">E65</f>
        <v>0</v>
      </c>
      <c r="F64" s="52">
        <f t="shared" si="6"/>
        <v>4991687.2299999995</v>
      </c>
      <c r="G64" s="52">
        <f t="shared" si="3"/>
        <v>99.920763394583531</v>
      </c>
      <c r="H64" s="72">
        <f>H65+H66+H67</f>
        <v>4991687.2299999995</v>
      </c>
      <c r="I64" s="52">
        <f t="shared" si="4"/>
        <v>99.920763394583531</v>
      </c>
      <c r="J64" s="72">
        <f>J65+J66</f>
        <v>0</v>
      </c>
      <c r="K64" s="52">
        <v>0</v>
      </c>
    </row>
    <row r="65" spans="1:11" ht="20.399999999999999" customHeight="1" outlineLevel="5" x14ac:dyDescent="0.3">
      <c r="A65" s="41"/>
      <c r="B65" s="16" t="s">
        <v>78</v>
      </c>
      <c r="C65" s="110">
        <f t="shared" si="1"/>
        <v>2776398.66</v>
      </c>
      <c r="D65" s="73">
        <v>2776398.66</v>
      </c>
      <c r="E65" s="71">
        <v>0</v>
      </c>
      <c r="F65" s="54">
        <f t="shared" si="6"/>
        <v>2772448.27</v>
      </c>
      <c r="G65" s="54">
        <f t="shared" si="3"/>
        <v>99.857715318159663</v>
      </c>
      <c r="H65" s="73">
        <v>2772448.27</v>
      </c>
      <c r="I65" s="95">
        <f t="shared" si="4"/>
        <v>99.857715318159663</v>
      </c>
      <c r="J65" s="74">
        <v>0</v>
      </c>
      <c r="K65" s="69">
        <v>0</v>
      </c>
    </row>
    <row r="66" spans="1:11" ht="33.75" customHeight="1" outlineLevel="5" x14ac:dyDescent="0.3">
      <c r="A66" s="41"/>
      <c r="B66" s="16" t="s">
        <v>215</v>
      </c>
      <c r="C66" s="110">
        <f t="shared" si="1"/>
        <v>1806246.95</v>
      </c>
      <c r="D66" s="93">
        <v>1806246.95</v>
      </c>
      <c r="E66" s="92">
        <v>0</v>
      </c>
      <c r="F66" s="94">
        <f t="shared" si="6"/>
        <v>1806246.95</v>
      </c>
      <c r="G66" s="95">
        <f t="shared" si="3"/>
        <v>100</v>
      </c>
      <c r="H66" s="93">
        <v>1806246.95</v>
      </c>
      <c r="I66" s="97">
        <f t="shared" si="4"/>
        <v>100</v>
      </c>
      <c r="J66" s="93">
        <v>0</v>
      </c>
      <c r="K66" s="96">
        <v>0</v>
      </c>
    </row>
    <row r="67" spans="1:11" ht="33.75" customHeight="1" outlineLevel="5" x14ac:dyDescent="0.3">
      <c r="A67" s="41"/>
      <c r="B67" s="16" t="s">
        <v>216</v>
      </c>
      <c r="C67" s="110">
        <f t="shared" si="1"/>
        <v>413000</v>
      </c>
      <c r="D67" s="93">
        <v>413000</v>
      </c>
      <c r="E67" s="92">
        <v>0</v>
      </c>
      <c r="F67" s="94">
        <f t="shared" si="6"/>
        <v>412992.01</v>
      </c>
      <c r="G67" s="95">
        <v>0</v>
      </c>
      <c r="H67" s="93">
        <v>412992.01</v>
      </c>
      <c r="I67" s="97">
        <f t="shared" si="4"/>
        <v>99.998065375302673</v>
      </c>
      <c r="J67" s="93">
        <v>0</v>
      </c>
      <c r="K67" s="96">
        <v>0</v>
      </c>
    </row>
    <row r="68" spans="1:11" ht="26.4" outlineLevel="5" x14ac:dyDescent="0.3">
      <c r="A68" s="41"/>
      <c r="B68" s="15" t="s">
        <v>30</v>
      </c>
      <c r="C68" s="51">
        <f t="shared" si="1"/>
        <v>3114904.38</v>
      </c>
      <c r="D68" s="63">
        <f>D69+D70+D71+D72</f>
        <v>114904.38</v>
      </c>
      <c r="E68" s="63">
        <f>E69+E70+E71+E72</f>
        <v>3000000</v>
      </c>
      <c r="F68" s="63">
        <f>F69+F70+F71+F72</f>
        <v>3114904.38</v>
      </c>
      <c r="G68" s="52">
        <f t="shared" si="3"/>
        <v>100</v>
      </c>
      <c r="H68" s="63">
        <f>H69+H70+H71+H72</f>
        <v>114904.38</v>
      </c>
      <c r="I68" s="52">
        <f t="shared" si="4"/>
        <v>100</v>
      </c>
      <c r="J68" s="63">
        <f>J69+J70+J71+J72</f>
        <v>3000000</v>
      </c>
      <c r="K68" s="52">
        <f t="shared" si="5"/>
        <v>100</v>
      </c>
    </row>
    <row r="69" spans="1:11" ht="39.6" outlineLevel="5" x14ac:dyDescent="0.3">
      <c r="A69" s="41"/>
      <c r="B69" s="16" t="s">
        <v>79</v>
      </c>
      <c r="C69" s="53">
        <f t="shared" si="1"/>
        <v>1209136.81</v>
      </c>
      <c r="D69" s="74">
        <v>0</v>
      </c>
      <c r="E69" s="68">
        <v>1209136.81</v>
      </c>
      <c r="F69" s="54">
        <f t="shared" si="6"/>
        <v>1209136.81</v>
      </c>
      <c r="G69" s="54">
        <f t="shared" si="3"/>
        <v>100</v>
      </c>
      <c r="H69" s="67">
        <v>0</v>
      </c>
      <c r="I69" s="54">
        <v>0</v>
      </c>
      <c r="J69" s="74">
        <v>1209136.81</v>
      </c>
      <c r="K69" s="54">
        <f t="shared" si="5"/>
        <v>100</v>
      </c>
    </row>
    <row r="70" spans="1:11" ht="42" customHeight="1" outlineLevel="5" x14ac:dyDescent="0.3">
      <c r="A70" s="41"/>
      <c r="B70" s="16" t="s">
        <v>80</v>
      </c>
      <c r="C70" s="53">
        <f t="shared" si="1"/>
        <v>1790863.19</v>
      </c>
      <c r="D70" s="74">
        <v>0</v>
      </c>
      <c r="E70" s="68">
        <v>1790863.19</v>
      </c>
      <c r="F70" s="54">
        <f t="shared" si="6"/>
        <v>1790863.19</v>
      </c>
      <c r="G70" s="54">
        <f t="shared" si="3"/>
        <v>100</v>
      </c>
      <c r="H70" s="67">
        <v>0</v>
      </c>
      <c r="I70" s="54">
        <v>0</v>
      </c>
      <c r="J70" s="74">
        <v>1790863.19</v>
      </c>
      <c r="K70" s="54">
        <f t="shared" si="5"/>
        <v>100</v>
      </c>
    </row>
    <row r="71" spans="1:11" ht="26.4" outlineLevel="5" x14ac:dyDescent="0.3">
      <c r="A71" s="41"/>
      <c r="B71" s="16" t="s">
        <v>81</v>
      </c>
      <c r="C71" s="53">
        <f t="shared" si="1"/>
        <v>64132.83</v>
      </c>
      <c r="D71" s="74">
        <v>64132.83</v>
      </c>
      <c r="E71" s="68">
        <v>0</v>
      </c>
      <c r="F71" s="54">
        <f t="shared" si="6"/>
        <v>64132.83</v>
      </c>
      <c r="G71" s="54">
        <f t="shared" si="3"/>
        <v>100</v>
      </c>
      <c r="H71" s="67">
        <v>64132.83</v>
      </c>
      <c r="I71" s="54">
        <f t="shared" si="4"/>
        <v>100</v>
      </c>
      <c r="J71" s="74">
        <v>0</v>
      </c>
      <c r="K71" s="54">
        <v>0</v>
      </c>
    </row>
    <row r="72" spans="1:11" ht="26.4" outlineLevel="5" x14ac:dyDescent="0.3">
      <c r="A72" s="41"/>
      <c r="B72" s="16" t="s">
        <v>82</v>
      </c>
      <c r="C72" s="53">
        <f t="shared" si="1"/>
        <v>50771.55</v>
      </c>
      <c r="D72" s="74">
        <v>50771.55</v>
      </c>
      <c r="E72" s="68">
        <v>0</v>
      </c>
      <c r="F72" s="69">
        <f t="shared" si="6"/>
        <v>50771.55</v>
      </c>
      <c r="G72" s="54">
        <f t="shared" si="3"/>
        <v>100</v>
      </c>
      <c r="H72" s="67">
        <v>50771.55</v>
      </c>
      <c r="I72" s="54">
        <f t="shared" si="4"/>
        <v>100</v>
      </c>
      <c r="J72" s="74">
        <v>0</v>
      </c>
      <c r="K72" s="54">
        <v>0</v>
      </c>
    </row>
    <row r="73" spans="1:11" outlineLevel="5" x14ac:dyDescent="0.3">
      <c r="A73" s="41"/>
      <c r="B73" s="36" t="s">
        <v>142</v>
      </c>
      <c r="C73" s="75">
        <f>D73+E73</f>
        <v>11224056.09</v>
      </c>
      <c r="D73" s="63">
        <f>SUM(D74:D79)</f>
        <v>8224056.0899999999</v>
      </c>
      <c r="E73" s="63">
        <f>SUM(E74:E79)</f>
        <v>3000000</v>
      </c>
      <c r="F73" s="64">
        <f>H73+J73</f>
        <v>11199096.16</v>
      </c>
      <c r="G73" s="52">
        <f t="shared" si="3"/>
        <v>99.777621121991388</v>
      </c>
      <c r="H73" s="76">
        <f>SUM(H74:H79)</f>
        <v>8199096.1600000001</v>
      </c>
      <c r="I73" s="62">
        <f>H73/D73*100</f>
        <v>99.696500975590993</v>
      </c>
      <c r="J73" s="63">
        <f>SUM(J74:J79)</f>
        <v>3000000</v>
      </c>
      <c r="K73" s="64">
        <f>J73/E73*100</f>
        <v>100</v>
      </c>
    </row>
    <row r="74" spans="1:11" outlineLevel="5" x14ac:dyDescent="0.3">
      <c r="A74" s="41"/>
      <c r="B74" s="37" t="s">
        <v>217</v>
      </c>
      <c r="C74" s="75">
        <f t="shared" ref="C74:C75" si="19">D74+E74</f>
        <v>4991985.05</v>
      </c>
      <c r="D74" s="74">
        <v>4991985.05</v>
      </c>
      <c r="E74" s="74">
        <v>0</v>
      </c>
      <c r="F74" s="64">
        <f t="shared" ref="F74:F75" si="20">H74+J74</f>
        <v>4967025.12</v>
      </c>
      <c r="G74" s="52">
        <f t="shared" si="3"/>
        <v>99.499999904847485</v>
      </c>
      <c r="H74" s="67">
        <v>4967025.12</v>
      </c>
      <c r="I74" s="62">
        <f t="shared" ref="I74:I75" si="21">H74/D74*100</f>
        <v>99.499999904847485</v>
      </c>
      <c r="J74" s="74">
        <v>0</v>
      </c>
      <c r="K74" s="64">
        <v>0</v>
      </c>
    </row>
    <row r="75" spans="1:11" outlineLevel="5" x14ac:dyDescent="0.3">
      <c r="A75" s="41"/>
      <c r="B75" s="37" t="s">
        <v>218</v>
      </c>
      <c r="C75" s="75">
        <f t="shared" si="19"/>
        <v>3201768</v>
      </c>
      <c r="D75" s="74">
        <v>3201768</v>
      </c>
      <c r="E75" s="74">
        <v>0</v>
      </c>
      <c r="F75" s="64">
        <f t="shared" si="20"/>
        <v>3201768</v>
      </c>
      <c r="G75" s="52">
        <f t="shared" si="3"/>
        <v>100</v>
      </c>
      <c r="H75" s="67">
        <v>3201768</v>
      </c>
      <c r="I75" s="62">
        <f t="shared" si="21"/>
        <v>100</v>
      </c>
      <c r="J75" s="74">
        <v>0</v>
      </c>
      <c r="K75" s="64">
        <v>0</v>
      </c>
    </row>
    <row r="76" spans="1:11" outlineLevel="5" x14ac:dyDescent="0.3">
      <c r="A76" s="41"/>
      <c r="B76" s="37" t="s">
        <v>143</v>
      </c>
      <c r="C76" s="77">
        <f t="shared" ref="C76:C79" si="22">D76+E76</f>
        <v>1516406.91</v>
      </c>
      <c r="D76" s="74">
        <v>0</v>
      </c>
      <c r="E76" s="68">
        <v>1516406.91</v>
      </c>
      <c r="F76" s="69">
        <f>H76+J76</f>
        <v>1516406.91</v>
      </c>
      <c r="G76" s="54">
        <f t="shared" si="3"/>
        <v>100</v>
      </c>
      <c r="H76" s="67">
        <v>0</v>
      </c>
      <c r="I76" s="65">
        <v>0</v>
      </c>
      <c r="J76" s="74">
        <v>1516406.91</v>
      </c>
      <c r="K76" s="69">
        <f>J76/E76*100</f>
        <v>100</v>
      </c>
    </row>
    <row r="77" spans="1:11" outlineLevel="5" x14ac:dyDescent="0.3">
      <c r="A77" s="41"/>
      <c r="B77" s="37" t="s">
        <v>146</v>
      </c>
      <c r="C77" s="77">
        <f t="shared" si="22"/>
        <v>1483593.09</v>
      </c>
      <c r="D77" s="74">
        <v>0</v>
      </c>
      <c r="E77" s="68">
        <v>1483593.09</v>
      </c>
      <c r="F77" s="69">
        <f t="shared" ref="F77:F79" si="23">H77+J77</f>
        <v>1483593.09</v>
      </c>
      <c r="G77" s="54">
        <f t="shared" si="3"/>
        <v>100</v>
      </c>
      <c r="H77" s="67">
        <v>0</v>
      </c>
      <c r="I77" s="65">
        <v>0</v>
      </c>
      <c r="J77" s="74">
        <v>1483593.09</v>
      </c>
      <c r="K77" s="69">
        <f t="shared" ref="K77" si="24">J77/E77*100</f>
        <v>100</v>
      </c>
    </row>
    <row r="78" spans="1:11" ht="20.25" customHeight="1" outlineLevel="5" x14ac:dyDescent="0.3">
      <c r="A78" s="41"/>
      <c r="B78" s="37" t="s">
        <v>144</v>
      </c>
      <c r="C78" s="77">
        <f t="shared" si="22"/>
        <v>15317.24</v>
      </c>
      <c r="D78" s="74">
        <v>15317.24</v>
      </c>
      <c r="E78" s="68">
        <v>0</v>
      </c>
      <c r="F78" s="69">
        <f t="shared" si="23"/>
        <v>15317.24</v>
      </c>
      <c r="G78" s="54">
        <f t="shared" si="3"/>
        <v>100</v>
      </c>
      <c r="H78" s="67">
        <v>15317.24</v>
      </c>
      <c r="I78" s="65">
        <f t="shared" ref="I78:I79" si="25">H78/D78*100</f>
        <v>100</v>
      </c>
      <c r="J78" s="74">
        <v>0</v>
      </c>
      <c r="K78" s="69">
        <v>0</v>
      </c>
    </row>
    <row r="79" spans="1:11" ht="21" customHeight="1" outlineLevel="5" x14ac:dyDescent="0.3">
      <c r="A79" s="42"/>
      <c r="B79" s="37" t="s">
        <v>145</v>
      </c>
      <c r="C79" s="77">
        <f t="shared" si="22"/>
        <v>14985.8</v>
      </c>
      <c r="D79" s="74">
        <v>14985.8</v>
      </c>
      <c r="E79" s="68">
        <v>0</v>
      </c>
      <c r="F79" s="69">
        <f t="shared" si="23"/>
        <v>14985.8</v>
      </c>
      <c r="G79" s="54">
        <f t="shared" si="3"/>
        <v>100</v>
      </c>
      <c r="H79" s="67">
        <v>14985.8</v>
      </c>
      <c r="I79" s="65">
        <f t="shared" si="25"/>
        <v>100</v>
      </c>
      <c r="J79" s="74">
        <v>0</v>
      </c>
      <c r="K79" s="69">
        <v>0</v>
      </c>
    </row>
    <row r="80" spans="1:11" s="106" customFormat="1" ht="26.4" outlineLevel="6" x14ac:dyDescent="0.3">
      <c r="A80" s="105">
        <v>5</v>
      </c>
      <c r="B80" s="115" t="s">
        <v>31</v>
      </c>
      <c r="C80" s="116">
        <f t="shared" si="1"/>
        <v>421000</v>
      </c>
      <c r="D80" s="121">
        <f>D81+D83</f>
        <v>421000</v>
      </c>
      <c r="E80" s="121">
        <f>E81+E83</f>
        <v>0</v>
      </c>
      <c r="F80" s="117">
        <f t="shared" si="6"/>
        <v>376077.6</v>
      </c>
      <c r="G80" s="117">
        <f t="shared" si="3"/>
        <v>89.329596199524929</v>
      </c>
      <c r="H80" s="121">
        <f>H81+H83</f>
        <v>376077.6</v>
      </c>
      <c r="I80" s="117">
        <f t="shared" si="4"/>
        <v>89.329596199524929</v>
      </c>
      <c r="J80" s="121">
        <f>J81+J83</f>
        <v>0</v>
      </c>
      <c r="K80" s="117">
        <v>0</v>
      </c>
    </row>
    <row r="81" spans="1:11" ht="18.600000000000001" customHeight="1" outlineLevel="7" x14ac:dyDescent="0.3">
      <c r="A81" s="41"/>
      <c r="B81" s="15" t="s">
        <v>32</v>
      </c>
      <c r="C81" s="51">
        <f t="shared" ref="C81:C96" si="26">D81+E81</f>
        <v>221000</v>
      </c>
      <c r="D81" s="52">
        <f>D82</f>
        <v>221000</v>
      </c>
      <c r="E81" s="52">
        <f t="shared" ref="E81:J81" si="27">E82</f>
        <v>0</v>
      </c>
      <c r="F81" s="52">
        <f t="shared" si="6"/>
        <v>176077.6</v>
      </c>
      <c r="G81" s="52">
        <f t="shared" si="3"/>
        <v>79.673122171945707</v>
      </c>
      <c r="H81" s="52">
        <f t="shared" si="27"/>
        <v>176077.6</v>
      </c>
      <c r="I81" s="52">
        <f t="shared" si="4"/>
        <v>79.673122171945707</v>
      </c>
      <c r="J81" s="52">
        <f t="shared" si="27"/>
        <v>0</v>
      </c>
      <c r="K81" s="52">
        <v>0</v>
      </c>
    </row>
    <row r="82" spans="1:11" ht="18.600000000000001" customHeight="1" outlineLevel="2" x14ac:dyDescent="0.3">
      <c r="A82" s="41"/>
      <c r="B82" s="16" t="s">
        <v>33</v>
      </c>
      <c r="C82" s="53">
        <f t="shared" si="26"/>
        <v>221000</v>
      </c>
      <c r="D82" s="54">
        <v>221000</v>
      </c>
      <c r="E82" s="54">
        <v>0</v>
      </c>
      <c r="F82" s="52">
        <f t="shared" si="6"/>
        <v>176077.6</v>
      </c>
      <c r="G82" s="52">
        <f t="shared" si="3"/>
        <v>79.673122171945707</v>
      </c>
      <c r="H82" s="52">
        <v>176077.6</v>
      </c>
      <c r="I82" s="52">
        <f t="shared" si="4"/>
        <v>79.673122171945707</v>
      </c>
      <c r="J82" s="54">
        <v>0</v>
      </c>
      <c r="K82" s="54">
        <v>0</v>
      </c>
    </row>
    <row r="83" spans="1:11" ht="18.600000000000001" customHeight="1" outlineLevel="2" x14ac:dyDescent="0.3">
      <c r="A83" s="41"/>
      <c r="B83" s="15" t="s">
        <v>181</v>
      </c>
      <c r="C83" s="51">
        <f>D83+E83</f>
        <v>200000</v>
      </c>
      <c r="D83" s="52">
        <f>D84</f>
        <v>200000</v>
      </c>
      <c r="E83" s="52">
        <f>E84</f>
        <v>0</v>
      </c>
      <c r="F83" s="52">
        <f>H83+J83</f>
        <v>200000</v>
      </c>
      <c r="G83" s="52">
        <f t="shared" si="3"/>
        <v>100</v>
      </c>
      <c r="H83" s="52">
        <f>H84</f>
        <v>200000</v>
      </c>
      <c r="I83" s="54">
        <f t="shared" si="4"/>
        <v>100</v>
      </c>
      <c r="J83" s="52">
        <f>J84</f>
        <v>0</v>
      </c>
      <c r="K83" s="54">
        <v>0</v>
      </c>
    </row>
    <row r="84" spans="1:11" ht="18.600000000000001" customHeight="1" outlineLevel="2" x14ac:dyDescent="0.3">
      <c r="A84" s="42"/>
      <c r="B84" s="16" t="s">
        <v>182</v>
      </c>
      <c r="C84" s="53">
        <f>D84+E84</f>
        <v>200000</v>
      </c>
      <c r="D84" s="54">
        <v>200000</v>
      </c>
      <c r="E84" s="54">
        <v>0</v>
      </c>
      <c r="F84" s="54">
        <f>H84+J84</f>
        <v>200000</v>
      </c>
      <c r="G84" s="54">
        <f t="shared" si="3"/>
        <v>100</v>
      </c>
      <c r="H84" s="54">
        <v>200000</v>
      </c>
      <c r="I84" s="54">
        <f t="shared" si="4"/>
        <v>100</v>
      </c>
      <c r="J84" s="54">
        <v>0</v>
      </c>
      <c r="K84" s="54">
        <v>0</v>
      </c>
    </row>
    <row r="85" spans="1:11" s="106" customFormat="1" ht="27.6" customHeight="1" outlineLevel="3" x14ac:dyDescent="0.3">
      <c r="A85" s="105">
        <v>6</v>
      </c>
      <c r="B85" s="115" t="s">
        <v>34</v>
      </c>
      <c r="C85" s="116">
        <f t="shared" si="26"/>
        <v>3567112.81</v>
      </c>
      <c r="D85" s="117">
        <f>D86</f>
        <v>57811.22</v>
      </c>
      <c r="E85" s="117">
        <f t="shared" ref="E85:J85" si="28">E86</f>
        <v>3509301.59</v>
      </c>
      <c r="F85" s="117">
        <f t="shared" si="6"/>
        <v>3544749.08</v>
      </c>
      <c r="G85" s="117">
        <f t="shared" si="3"/>
        <v>99.373057954957133</v>
      </c>
      <c r="H85" s="117">
        <f t="shared" si="28"/>
        <v>35447.49</v>
      </c>
      <c r="I85" s="117">
        <f t="shared" si="4"/>
        <v>61.315934865238951</v>
      </c>
      <c r="J85" s="117">
        <f t="shared" si="28"/>
        <v>3509301.59</v>
      </c>
      <c r="K85" s="117">
        <f t="shared" si="5"/>
        <v>100</v>
      </c>
    </row>
    <row r="86" spans="1:11" ht="40.5" customHeight="1" outlineLevel="4" x14ac:dyDescent="0.3">
      <c r="A86" s="41"/>
      <c r="B86" s="15" t="s">
        <v>35</v>
      </c>
      <c r="C86" s="51">
        <f t="shared" si="26"/>
        <v>3567112.81</v>
      </c>
      <c r="D86" s="52">
        <f>D87+D88</f>
        <v>57811.22</v>
      </c>
      <c r="E86" s="52">
        <f t="shared" ref="E86:J86" si="29">E87+E88</f>
        <v>3509301.59</v>
      </c>
      <c r="F86" s="52">
        <f t="shared" si="6"/>
        <v>3544749.08</v>
      </c>
      <c r="G86" s="52">
        <f t="shared" si="3"/>
        <v>99.373057954957133</v>
      </c>
      <c r="H86" s="52">
        <f t="shared" si="29"/>
        <v>35447.49</v>
      </c>
      <c r="I86" s="52">
        <f t="shared" si="4"/>
        <v>61.315934865238951</v>
      </c>
      <c r="J86" s="52">
        <f t="shared" si="29"/>
        <v>3509301.59</v>
      </c>
      <c r="K86" s="52">
        <f t="shared" si="5"/>
        <v>100</v>
      </c>
    </row>
    <row r="87" spans="1:11" ht="29.25" customHeight="1" outlineLevel="6" x14ac:dyDescent="0.3">
      <c r="A87" s="41"/>
      <c r="B87" s="16" t="s">
        <v>136</v>
      </c>
      <c r="C87" s="53">
        <f t="shared" si="26"/>
        <v>3509301.59</v>
      </c>
      <c r="D87" s="54">
        <v>0</v>
      </c>
      <c r="E87" s="54">
        <v>3509301.59</v>
      </c>
      <c r="F87" s="54">
        <f t="shared" si="6"/>
        <v>3509301.59</v>
      </c>
      <c r="G87" s="54">
        <f t="shared" si="3"/>
        <v>100</v>
      </c>
      <c r="H87" s="54">
        <v>0</v>
      </c>
      <c r="I87" s="54">
        <v>0</v>
      </c>
      <c r="J87" s="54">
        <v>3509301.59</v>
      </c>
      <c r="K87" s="54">
        <f t="shared" si="5"/>
        <v>100</v>
      </c>
    </row>
    <row r="88" spans="1:11" ht="39.6" outlineLevel="6" x14ac:dyDescent="0.3">
      <c r="A88" s="42"/>
      <c r="B88" s="16" t="s">
        <v>36</v>
      </c>
      <c r="C88" s="53">
        <f t="shared" si="26"/>
        <v>57811.22</v>
      </c>
      <c r="D88" s="54">
        <v>57811.22</v>
      </c>
      <c r="E88" s="54">
        <v>0</v>
      </c>
      <c r="F88" s="54">
        <f t="shared" si="6"/>
        <v>35447.49</v>
      </c>
      <c r="G88" s="54">
        <f t="shared" si="3"/>
        <v>61.315934865238951</v>
      </c>
      <c r="H88" s="54">
        <v>35447.49</v>
      </c>
      <c r="I88" s="54">
        <f t="shared" si="4"/>
        <v>61.315934865238951</v>
      </c>
      <c r="J88" s="54">
        <v>0</v>
      </c>
      <c r="K88" s="54">
        <v>0</v>
      </c>
    </row>
    <row r="89" spans="1:11" s="106" customFormat="1" ht="28.5" customHeight="1" outlineLevel="6" x14ac:dyDescent="0.3">
      <c r="A89" s="105">
        <v>7</v>
      </c>
      <c r="B89" s="115" t="s">
        <v>37</v>
      </c>
      <c r="C89" s="116">
        <f t="shared" si="26"/>
        <v>5060659.82</v>
      </c>
      <c r="D89" s="117">
        <f>D90</f>
        <v>2994529.8200000003</v>
      </c>
      <c r="E89" s="117">
        <f>E90</f>
        <v>2066130</v>
      </c>
      <c r="F89" s="117">
        <f t="shared" si="6"/>
        <v>5060625.32</v>
      </c>
      <c r="G89" s="117">
        <f t="shared" si="3"/>
        <v>99.999318270715136</v>
      </c>
      <c r="H89" s="117">
        <f>H90</f>
        <v>2994495.3200000003</v>
      </c>
      <c r="I89" s="117">
        <f t="shared" si="4"/>
        <v>99.998847899267204</v>
      </c>
      <c r="J89" s="117">
        <f>J90</f>
        <v>2066130</v>
      </c>
      <c r="K89" s="117">
        <f t="shared" si="5"/>
        <v>100</v>
      </c>
    </row>
    <row r="90" spans="1:11" ht="27.75" customHeight="1" outlineLevel="6" x14ac:dyDescent="0.3">
      <c r="A90" s="41"/>
      <c r="B90" s="15" t="s">
        <v>38</v>
      </c>
      <c r="C90" s="51">
        <f t="shared" si="26"/>
        <v>5060659.82</v>
      </c>
      <c r="D90" s="52">
        <f>D91+D94+D93+D95+D96+D92</f>
        <v>2994529.8200000003</v>
      </c>
      <c r="E90" s="52">
        <f>E91+E94+E93+E95+E96</f>
        <v>2066130</v>
      </c>
      <c r="F90" s="52">
        <f t="shared" si="6"/>
        <v>5060625.32</v>
      </c>
      <c r="G90" s="52">
        <f t="shared" ref="G90:G160" si="30">F90/C90*100</f>
        <v>99.999318270715136</v>
      </c>
      <c r="H90" s="52">
        <f>H91+H93+H94+H95+H96+H92</f>
        <v>2994495.3200000003</v>
      </c>
      <c r="I90" s="52">
        <f t="shared" ref="I90:I160" si="31">H90/D90*100</f>
        <v>99.998847899267204</v>
      </c>
      <c r="J90" s="52">
        <f>J91+J93+J94+J95+J96</f>
        <v>2066130</v>
      </c>
      <c r="K90" s="52">
        <f t="shared" si="5"/>
        <v>100</v>
      </c>
    </row>
    <row r="91" spans="1:11" ht="39.6" outlineLevel="6" x14ac:dyDescent="0.3">
      <c r="A91" s="41"/>
      <c r="B91" s="16" t="s">
        <v>147</v>
      </c>
      <c r="C91" s="53">
        <f t="shared" si="26"/>
        <v>1230000</v>
      </c>
      <c r="D91" s="54">
        <v>1230000</v>
      </c>
      <c r="E91" s="54">
        <v>0</v>
      </c>
      <c r="F91" s="54">
        <f t="shared" si="6"/>
        <v>1229990</v>
      </c>
      <c r="G91" s="54">
        <f t="shared" si="30"/>
        <v>99.999186991869919</v>
      </c>
      <c r="H91" s="54">
        <v>1229990</v>
      </c>
      <c r="I91" s="54">
        <f t="shared" si="31"/>
        <v>99.999186991869919</v>
      </c>
      <c r="J91" s="54">
        <v>0</v>
      </c>
      <c r="K91" s="54">
        <v>0</v>
      </c>
    </row>
    <row r="92" spans="1:11" ht="38.25" customHeight="1" outlineLevel="6" x14ac:dyDescent="0.3">
      <c r="A92" s="41"/>
      <c r="B92" s="16" t="s">
        <v>229</v>
      </c>
      <c r="C92" s="53">
        <f t="shared" si="26"/>
        <v>132800</v>
      </c>
      <c r="D92" s="54">
        <v>132800</v>
      </c>
      <c r="E92" s="54">
        <v>0</v>
      </c>
      <c r="F92" s="54">
        <f t="shared" si="6"/>
        <v>132800</v>
      </c>
      <c r="G92" s="54">
        <f t="shared" si="30"/>
        <v>100</v>
      </c>
      <c r="H92" s="54">
        <v>132800</v>
      </c>
      <c r="I92" s="54">
        <f t="shared" si="31"/>
        <v>100</v>
      </c>
      <c r="J92" s="54">
        <v>0</v>
      </c>
      <c r="K92" s="54">
        <v>0</v>
      </c>
    </row>
    <row r="93" spans="1:11" ht="30.75" customHeight="1" outlineLevel="6" x14ac:dyDescent="0.3">
      <c r="A93" s="41"/>
      <c r="B93" s="16" t="s">
        <v>83</v>
      </c>
      <c r="C93" s="53">
        <f t="shared" si="26"/>
        <v>275000</v>
      </c>
      <c r="D93" s="54">
        <v>275000</v>
      </c>
      <c r="E93" s="54">
        <v>0</v>
      </c>
      <c r="F93" s="54">
        <f t="shared" si="6"/>
        <v>274975.5</v>
      </c>
      <c r="G93" s="54">
        <f t="shared" si="30"/>
        <v>99.9910909090909</v>
      </c>
      <c r="H93" s="54">
        <v>274975.5</v>
      </c>
      <c r="I93" s="54">
        <f t="shared" si="31"/>
        <v>99.9910909090909</v>
      </c>
      <c r="J93" s="54">
        <v>0</v>
      </c>
      <c r="K93" s="54">
        <v>0</v>
      </c>
    </row>
    <row r="94" spans="1:11" ht="39.6" outlineLevel="6" x14ac:dyDescent="0.3">
      <c r="A94" s="41"/>
      <c r="B94" s="16" t="s">
        <v>84</v>
      </c>
      <c r="C94" s="53">
        <f t="shared" si="26"/>
        <v>1329919.82</v>
      </c>
      <c r="D94" s="54">
        <v>1329919.82</v>
      </c>
      <c r="E94" s="54">
        <v>0</v>
      </c>
      <c r="F94" s="54">
        <f t="shared" ref="F94:F162" si="32">H94+J94</f>
        <v>1329919.82</v>
      </c>
      <c r="G94" s="54">
        <f t="shared" si="30"/>
        <v>100</v>
      </c>
      <c r="H94" s="54">
        <v>1329919.82</v>
      </c>
      <c r="I94" s="54">
        <f t="shared" si="31"/>
        <v>100</v>
      </c>
      <c r="J94" s="54">
        <v>0</v>
      </c>
      <c r="K94" s="54">
        <v>0</v>
      </c>
    </row>
    <row r="95" spans="1:11" ht="26.4" outlineLevel="6" x14ac:dyDescent="0.3">
      <c r="A95" s="41"/>
      <c r="B95" s="16" t="s">
        <v>148</v>
      </c>
      <c r="C95" s="53">
        <f t="shared" si="26"/>
        <v>2066130</v>
      </c>
      <c r="D95" s="54">
        <v>0</v>
      </c>
      <c r="E95" s="54">
        <v>2066130</v>
      </c>
      <c r="F95" s="54">
        <f t="shared" si="32"/>
        <v>2066130</v>
      </c>
      <c r="G95" s="54">
        <f t="shared" si="30"/>
        <v>100</v>
      </c>
      <c r="H95" s="54">
        <v>0</v>
      </c>
      <c r="I95" s="54">
        <v>0</v>
      </c>
      <c r="J95" s="54">
        <v>2066130</v>
      </c>
      <c r="K95" s="54">
        <f>J95/E95*100</f>
        <v>100</v>
      </c>
    </row>
    <row r="96" spans="1:11" ht="26.25" customHeight="1" outlineLevel="6" x14ac:dyDescent="0.3">
      <c r="A96" s="42"/>
      <c r="B96" s="16" t="s">
        <v>85</v>
      </c>
      <c r="C96" s="53">
        <f t="shared" si="26"/>
        <v>26810</v>
      </c>
      <c r="D96" s="54">
        <v>26810</v>
      </c>
      <c r="E96" s="54">
        <v>0</v>
      </c>
      <c r="F96" s="54">
        <f t="shared" si="32"/>
        <v>26810</v>
      </c>
      <c r="G96" s="54">
        <f t="shared" si="30"/>
        <v>100</v>
      </c>
      <c r="H96" s="54">
        <v>26810</v>
      </c>
      <c r="I96" s="54">
        <f>H96/D96*100</f>
        <v>100</v>
      </c>
      <c r="J96" s="54">
        <v>0</v>
      </c>
      <c r="K96" s="54">
        <v>0</v>
      </c>
    </row>
    <row r="97" spans="1:11" s="106" customFormat="1" ht="27.75" customHeight="1" outlineLevel="7" x14ac:dyDescent="0.3">
      <c r="A97" s="105">
        <v>8</v>
      </c>
      <c r="B97" s="115" t="s">
        <v>149</v>
      </c>
      <c r="C97" s="116">
        <f t="shared" ref="C97:C178" si="33">D97+E97</f>
        <v>4685310</v>
      </c>
      <c r="D97" s="117">
        <f>D98</f>
        <v>1200000</v>
      </c>
      <c r="E97" s="117">
        <f t="shared" ref="E97:J97" si="34">E98</f>
        <v>3485310</v>
      </c>
      <c r="F97" s="117">
        <f t="shared" si="32"/>
        <v>4685310</v>
      </c>
      <c r="G97" s="117">
        <f t="shared" si="30"/>
        <v>100</v>
      </c>
      <c r="H97" s="117">
        <f t="shared" si="34"/>
        <v>1200000</v>
      </c>
      <c r="I97" s="117">
        <f t="shared" si="31"/>
        <v>100</v>
      </c>
      <c r="J97" s="117">
        <f t="shared" si="34"/>
        <v>3485310</v>
      </c>
      <c r="K97" s="117">
        <f>J97/E97*100</f>
        <v>100</v>
      </c>
    </row>
    <row r="98" spans="1:11" ht="28.5" customHeight="1" outlineLevel="2" x14ac:dyDescent="0.3">
      <c r="A98" s="41"/>
      <c r="B98" s="15" t="s">
        <v>39</v>
      </c>
      <c r="C98" s="51">
        <f t="shared" si="33"/>
        <v>4685310</v>
      </c>
      <c r="D98" s="52">
        <f>D99</f>
        <v>1200000</v>
      </c>
      <c r="E98" s="52">
        <f t="shared" ref="E98:J98" si="35">E99</f>
        <v>3485310</v>
      </c>
      <c r="F98" s="52">
        <f t="shared" si="32"/>
        <v>4685310</v>
      </c>
      <c r="G98" s="52">
        <f t="shared" si="30"/>
        <v>100</v>
      </c>
      <c r="H98" s="52">
        <f t="shared" si="35"/>
        <v>1200000</v>
      </c>
      <c r="I98" s="52">
        <f t="shared" si="31"/>
        <v>100</v>
      </c>
      <c r="J98" s="52">
        <f t="shared" si="35"/>
        <v>3485310</v>
      </c>
      <c r="K98" s="52">
        <f t="shared" ref="K98:K147" si="36">J98/E98*100</f>
        <v>100</v>
      </c>
    </row>
    <row r="99" spans="1:11" ht="29.25" customHeight="1" outlineLevel="3" x14ac:dyDescent="0.3">
      <c r="A99" s="42"/>
      <c r="B99" s="16" t="s">
        <v>40</v>
      </c>
      <c r="C99" s="53">
        <f t="shared" si="33"/>
        <v>4685310</v>
      </c>
      <c r="D99" s="54">
        <v>1200000</v>
      </c>
      <c r="E99" s="54">
        <v>3485310</v>
      </c>
      <c r="F99" s="54">
        <f t="shared" si="32"/>
        <v>4685310</v>
      </c>
      <c r="G99" s="54">
        <f t="shared" si="30"/>
        <v>100</v>
      </c>
      <c r="H99" s="54">
        <v>1200000</v>
      </c>
      <c r="I99" s="54">
        <f t="shared" si="31"/>
        <v>100</v>
      </c>
      <c r="J99" s="54">
        <v>3485310</v>
      </c>
      <c r="K99" s="54">
        <f t="shared" si="36"/>
        <v>100</v>
      </c>
    </row>
    <row r="100" spans="1:11" s="106" customFormat="1" ht="26.25" customHeight="1" outlineLevel="4" x14ac:dyDescent="0.3">
      <c r="A100" s="105">
        <v>9</v>
      </c>
      <c r="B100" s="115" t="s">
        <v>41</v>
      </c>
      <c r="C100" s="116">
        <f t="shared" si="33"/>
        <v>168184904.84</v>
      </c>
      <c r="D100" s="117">
        <f>D101+D111+D133</f>
        <v>34272621.899999999</v>
      </c>
      <c r="E100" s="117">
        <f>E101+E111+E133</f>
        <v>133912282.94</v>
      </c>
      <c r="F100" s="117">
        <f t="shared" si="32"/>
        <v>165352732.28</v>
      </c>
      <c r="G100" s="117">
        <f t="shared" si="30"/>
        <v>98.316036410821567</v>
      </c>
      <c r="H100" s="117">
        <f>H101+H111+H133</f>
        <v>31440449.34</v>
      </c>
      <c r="I100" s="117">
        <f t="shared" si="31"/>
        <v>91.736341128893912</v>
      </c>
      <c r="J100" s="117">
        <f>J101+J111+J133</f>
        <v>133912282.94</v>
      </c>
      <c r="K100" s="117">
        <f t="shared" si="36"/>
        <v>100</v>
      </c>
    </row>
    <row r="101" spans="1:11" ht="28.5" customHeight="1" outlineLevel="5" x14ac:dyDescent="0.3">
      <c r="A101" s="41"/>
      <c r="B101" s="15" t="s">
        <v>42</v>
      </c>
      <c r="C101" s="51">
        <f t="shared" si="33"/>
        <v>14395009.120000001</v>
      </c>
      <c r="D101" s="52">
        <f>D102+D107+D108+D109+D110+D103+D104+D105+D106</f>
        <v>14395009.120000001</v>
      </c>
      <c r="E101" s="52">
        <f>E102+E107+E108+E109+E110+E103+E104+E105+E106</f>
        <v>0</v>
      </c>
      <c r="F101" s="52">
        <f t="shared" si="32"/>
        <v>12026892.119999999</v>
      </c>
      <c r="G101" s="52">
        <f t="shared" si="30"/>
        <v>83.549041336071056</v>
      </c>
      <c r="H101" s="52">
        <f>H102+H107+H108+H109+H110+H9+H103+H104+H105+H106</f>
        <v>12026892.119999999</v>
      </c>
      <c r="I101" s="52">
        <f t="shared" si="31"/>
        <v>83.549041336071056</v>
      </c>
      <c r="J101" s="52">
        <f>J102+J107+J108+J109+J110+J103+J104+J105+J106</f>
        <v>0</v>
      </c>
      <c r="K101" s="54">
        <v>0</v>
      </c>
    </row>
    <row r="102" spans="1:11" ht="29.25" customHeight="1" outlineLevel="6" x14ac:dyDescent="0.3">
      <c r="A102" s="41"/>
      <c r="B102" s="16" t="s">
        <v>86</v>
      </c>
      <c r="C102" s="53">
        <f t="shared" si="33"/>
        <v>3000000</v>
      </c>
      <c r="D102" s="54">
        <v>3000000</v>
      </c>
      <c r="E102" s="54">
        <v>0</v>
      </c>
      <c r="F102" s="54">
        <f t="shared" si="32"/>
        <v>2400000</v>
      </c>
      <c r="G102" s="54">
        <f t="shared" si="30"/>
        <v>80</v>
      </c>
      <c r="H102" s="54">
        <v>2400000</v>
      </c>
      <c r="I102" s="54">
        <f t="shared" si="31"/>
        <v>80</v>
      </c>
      <c r="J102" s="54">
        <v>0</v>
      </c>
      <c r="K102" s="54">
        <v>0</v>
      </c>
    </row>
    <row r="103" spans="1:11" ht="27" customHeight="1" outlineLevel="6" x14ac:dyDescent="0.3">
      <c r="A103" s="41"/>
      <c r="B103" s="16" t="s">
        <v>87</v>
      </c>
      <c r="C103" s="53">
        <f t="shared" si="33"/>
        <v>3168953</v>
      </c>
      <c r="D103" s="54">
        <v>3168953</v>
      </c>
      <c r="E103" s="54">
        <v>0</v>
      </c>
      <c r="F103" s="54">
        <f t="shared" si="32"/>
        <v>2568953</v>
      </c>
      <c r="G103" s="54">
        <f t="shared" si="30"/>
        <v>81.06630170911339</v>
      </c>
      <c r="H103" s="54">
        <v>2568953</v>
      </c>
      <c r="I103" s="54">
        <f t="shared" si="31"/>
        <v>81.06630170911339</v>
      </c>
      <c r="J103" s="54">
        <v>0</v>
      </c>
      <c r="K103" s="54">
        <v>0</v>
      </c>
    </row>
    <row r="104" spans="1:11" ht="26.25" customHeight="1" outlineLevel="6" x14ac:dyDescent="0.3">
      <c r="A104" s="41"/>
      <c r="B104" s="16" t="s">
        <v>88</v>
      </c>
      <c r="C104" s="53">
        <f t="shared" si="33"/>
        <v>400000</v>
      </c>
      <c r="D104" s="54">
        <v>400000</v>
      </c>
      <c r="E104" s="54">
        <v>0</v>
      </c>
      <c r="F104" s="54">
        <f t="shared" si="32"/>
        <v>395862</v>
      </c>
      <c r="G104" s="54">
        <f t="shared" si="30"/>
        <v>98.965499999999992</v>
      </c>
      <c r="H104" s="54">
        <v>395862</v>
      </c>
      <c r="I104" s="54">
        <f t="shared" si="31"/>
        <v>98.965499999999992</v>
      </c>
      <c r="J104" s="54">
        <v>0</v>
      </c>
      <c r="K104" s="54">
        <v>0</v>
      </c>
    </row>
    <row r="105" spans="1:11" ht="28.5" customHeight="1" outlineLevel="6" x14ac:dyDescent="0.3">
      <c r="A105" s="41"/>
      <c r="B105" s="16" t="s">
        <v>89</v>
      </c>
      <c r="C105" s="53">
        <f t="shared" si="33"/>
        <v>5126056.12</v>
      </c>
      <c r="D105" s="54">
        <v>5126056.12</v>
      </c>
      <c r="E105" s="54">
        <v>0</v>
      </c>
      <c r="F105" s="54">
        <f t="shared" si="32"/>
        <v>4107434.51</v>
      </c>
      <c r="G105" s="54">
        <f t="shared" si="30"/>
        <v>80.128551343288834</v>
      </c>
      <c r="H105" s="54">
        <v>4107434.51</v>
      </c>
      <c r="I105" s="54">
        <f t="shared" si="31"/>
        <v>80.128551343288834</v>
      </c>
      <c r="J105" s="54">
        <v>0</v>
      </c>
      <c r="K105" s="54">
        <v>0</v>
      </c>
    </row>
    <row r="106" spans="1:11" ht="25.5" customHeight="1" outlineLevel="6" x14ac:dyDescent="0.3">
      <c r="A106" s="41"/>
      <c r="B106" s="16" t="s">
        <v>90</v>
      </c>
      <c r="C106" s="53">
        <f t="shared" si="33"/>
        <v>200000</v>
      </c>
      <c r="D106" s="54">
        <v>200000</v>
      </c>
      <c r="E106" s="54">
        <v>0</v>
      </c>
      <c r="F106" s="54">
        <f t="shared" si="32"/>
        <v>194779.2</v>
      </c>
      <c r="G106" s="54">
        <f t="shared" si="30"/>
        <v>97.389600000000016</v>
      </c>
      <c r="H106" s="54">
        <v>194779.2</v>
      </c>
      <c r="I106" s="54">
        <f t="shared" si="31"/>
        <v>97.389600000000016</v>
      </c>
      <c r="J106" s="54">
        <v>0</v>
      </c>
      <c r="K106" s="54">
        <v>0</v>
      </c>
    </row>
    <row r="107" spans="1:11" ht="27.75" customHeight="1" outlineLevel="7" x14ac:dyDescent="0.3">
      <c r="A107" s="41"/>
      <c r="B107" s="16" t="s">
        <v>201</v>
      </c>
      <c r="C107" s="53">
        <f t="shared" si="33"/>
        <v>500000</v>
      </c>
      <c r="D107" s="54">
        <v>500000</v>
      </c>
      <c r="E107" s="54">
        <v>0</v>
      </c>
      <c r="F107" s="54">
        <f t="shared" si="32"/>
        <v>499863.41</v>
      </c>
      <c r="G107" s="54">
        <f t="shared" si="30"/>
        <v>99.972681999999992</v>
      </c>
      <c r="H107" s="54">
        <v>499863.41</v>
      </c>
      <c r="I107" s="54">
        <f t="shared" si="31"/>
        <v>99.972681999999992</v>
      </c>
      <c r="J107" s="54">
        <v>0</v>
      </c>
      <c r="K107" s="54">
        <v>0</v>
      </c>
    </row>
    <row r="108" spans="1:11" ht="27" customHeight="1" outlineLevel="3" x14ac:dyDescent="0.3">
      <c r="A108" s="41"/>
      <c r="B108" s="16" t="s">
        <v>150</v>
      </c>
      <c r="C108" s="53">
        <f t="shared" si="33"/>
        <v>0</v>
      </c>
      <c r="D108" s="54">
        <v>0</v>
      </c>
      <c r="E108" s="54">
        <v>0</v>
      </c>
      <c r="F108" s="54">
        <f t="shared" si="32"/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</row>
    <row r="109" spans="1:11" ht="28.5" customHeight="1" outlineLevel="4" x14ac:dyDescent="0.3">
      <c r="A109" s="41"/>
      <c r="B109" s="16" t="s">
        <v>151</v>
      </c>
      <c r="C109" s="53">
        <f t="shared" si="33"/>
        <v>1000000</v>
      </c>
      <c r="D109" s="54">
        <v>1000000</v>
      </c>
      <c r="E109" s="54">
        <v>0</v>
      </c>
      <c r="F109" s="54">
        <f t="shared" si="32"/>
        <v>860000</v>
      </c>
      <c r="G109" s="54">
        <f t="shared" si="30"/>
        <v>86</v>
      </c>
      <c r="H109" s="54">
        <v>860000</v>
      </c>
      <c r="I109" s="54">
        <f t="shared" si="31"/>
        <v>86</v>
      </c>
      <c r="J109" s="54">
        <v>0</v>
      </c>
      <c r="K109" s="54">
        <v>0</v>
      </c>
    </row>
    <row r="110" spans="1:11" ht="18.75" customHeight="1" outlineLevel="5" x14ac:dyDescent="0.3">
      <c r="A110" s="41"/>
      <c r="B110" s="16" t="s">
        <v>91</v>
      </c>
      <c r="C110" s="53">
        <f t="shared" si="33"/>
        <v>1000000</v>
      </c>
      <c r="D110" s="54">
        <v>1000000</v>
      </c>
      <c r="E110" s="54">
        <v>0</v>
      </c>
      <c r="F110" s="54">
        <f t="shared" si="32"/>
        <v>1000000</v>
      </c>
      <c r="G110" s="54">
        <f t="shared" si="30"/>
        <v>100</v>
      </c>
      <c r="H110" s="54">
        <v>1000000</v>
      </c>
      <c r="I110" s="54">
        <f t="shared" si="31"/>
        <v>100</v>
      </c>
      <c r="J110" s="54">
        <v>0</v>
      </c>
      <c r="K110" s="54">
        <v>0</v>
      </c>
    </row>
    <row r="111" spans="1:11" ht="28.5" customHeight="1" outlineLevel="7" x14ac:dyDescent="0.3">
      <c r="A111" s="41"/>
      <c r="B111" s="15" t="s">
        <v>43</v>
      </c>
      <c r="C111" s="51">
        <f t="shared" si="33"/>
        <v>145234555.96000001</v>
      </c>
      <c r="D111" s="52">
        <f>D112+D128+D113+D114+D115+D116+D117+D118+D127+D119+D120+D121+D122+D123+D124+D125+D126+D129+D130+D131+D132</f>
        <v>11322273.02</v>
      </c>
      <c r="E111" s="52">
        <f>E112+E128+E113+E114+E115+E116+E117+E118+E127+E119+E120+E121+E122+E123+E124+E125+E126+E129+E130+E131+E132</f>
        <v>133912282.94</v>
      </c>
      <c r="F111" s="52">
        <f t="shared" si="32"/>
        <v>145230136.35999998</v>
      </c>
      <c r="G111" s="52">
        <f t="shared" si="30"/>
        <v>99.996956922565147</v>
      </c>
      <c r="H111" s="52">
        <f>H112+H128+H113+H114+H115+H116+H117+H118+H127+H119+H120+H121+H122+H123+H124+H125+H126+H129+H130+H131+H132</f>
        <v>11317853.42</v>
      </c>
      <c r="I111" s="52">
        <f t="shared" si="31"/>
        <v>99.960965435189621</v>
      </c>
      <c r="J111" s="52">
        <f>J112+J128+J113+J114+J115+J116+J117+J118+J127+J119+J120+J121+J122+J123+J124+J125+J126+J129+J130+J131+J132</f>
        <v>133912282.94</v>
      </c>
      <c r="K111" s="52">
        <f t="shared" si="36"/>
        <v>100</v>
      </c>
    </row>
    <row r="112" spans="1:11" ht="26.4" outlineLevel="6" x14ac:dyDescent="0.3">
      <c r="A112" s="41"/>
      <c r="B112" s="16" t="s">
        <v>152</v>
      </c>
      <c r="C112" s="53">
        <f t="shared" si="33"/>
        <v>0</v>
      </c>
      <c r="D112" s="54">
        <v>0</v>
      </c>
      <c r="E112" s="54">
        <v>0</v>
      </c>
      <c r="F112" s="54">
        <f t="shared" si="32"/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</row>
    <row r="113" spans="1:11" ht="26.4" outlineLevel="6" x14ac:dyDescent="0.3">
      <c r="A113" s="41"/>
      <c r="B113" s="16" t="s">
        <v>92</v>
      </c>
      <c r="C113" s="53">
        <f t="shared" si="33"/>
        <v>1096953.01</v>
      </c>
      <c r="D113" s="54">
        <v>1096953.01</v>
      </c>
      <c r="E113" s="54">
        <v>0</v>
      </c>
      <c r="F113" s="54">
        <f t="shared" si="32"/>
        <v>1094041.01</v>
      </c>
      <c r="G113" s="54">
        <f t="shared" si="30"/>
        <v>99.734537398279258</v>
      </c>
      <c r="H113" s="54">
        <v>1094041.01</v>
      </c>
      <c r="I113" s="54">
        <f t="shared" si="31"/>
        <v>99.734537398279258</v>
      </c>
      <c r="J113" s="54">
        <v>0</v>
      </c>
      <c r="K113" s="54">
        <v>0</v>
      </c>
    </row>
    <row r="114" spans="1:11" ht="26.4" outlineLevel="6" x14ac:dyDescent="0.3">
      <c r="A114" s="41"/>
      <c r="B114" s="16" t="s">
        <v>93</v>
      </c>
      <c r="C114" s="53">
        <f t="shared" si="33"/>
        <v>851684.13</v>
      </c>
      <c r="D114" s="54">
        <v>851684.13</v>
      </c>
      <c r="E114" s="54">
        <v>0</v>
      </c>
      <c r="F114" s="54">
        <f t="shared" si="32"/>
        <v>851684.13</v>
      </c>
      <c r="G114" s="54">
        <f t="shared" si="30"/>
        <v>100</v>
      </c>
      <c r="H114" s="54">
        <v>851684.13</v>
      </c>
      <c r="I114" s="54">
        <f t="shared" si="31"/>
        <v>100</v>
      </c>
      <c r="J114" s="54">
        <v>0</v>
      </c>
      <c r="K114" s="54">
        <v>0</v>
      </c>
    </row>
    <row r="115" spans="1:11" ht="26.4" outlineLevel="6" x14ac:dyDescent="0.3">
      <c r="A115" s="41"/>
      <c r="B115" s="16" t="s">
        <v>153</v>
      </c>
      <c r="C115" s="53">
        <f t="shared" si="33"/>
        <v>500000</v>
      </c>
      <c r="D115" s="54">
        <v>500000</v>
      </c>
      <c r="E115" s="54">
        <v>0</v>
      </c>
      <c r="F115" s="54">
        <f t="shared" si="32"/>
        <v>500000</v>
      </c>
      <c r="G115" s="54">
        <f t="shared" si="30"/>
        <v>100</v>
      </c>
      <c r="H115" s="54">
        <v>500000</v>
      </c>
      <c r="I115" s="54">
        <f t="shared" si="31"/>
        <v>100</v>
      </c>
      <c r="J115" s="54">
        <v>0</v>
      </c>
      <c r="K115" s="54">
        <v>0</v>
      </c>
    </row>
    <row r="116" spans="1:11" ht="26.4" outlineLevel="6" x14ac:dyDescent="0.3">
      <c r="A116" s="41"/>
      <c r="B116" s="16" t="s">
        <v>94</v>
      </c>
      <c r="C116" s="53">
        <f t="shared" si="33"/>
        <v>400000</v>
      </c>
      <c r="D116" s="54">
        <v>400000</v>
      </c>
      <c r="E116" s="54">
        <v>0</v>
      </c>
      <c r="F116" s="54">
        <f t="shared" si="32"/>
        <v>398492.4</v>
      </c>
      <c r="G116" s="54">
        <f t="shared" si="30"/>
        <v>99.623100000000008</v>
      </c>
      <c r="H116" s="54">
        <v>398492.4</v>
      </c>
      <c r="I116" s="54">
        <f t="shared" si="31"/>
        <v>99.623100000000008</v>
      </c>
      <c r="J116" s="54">
        <v>0</v>
      </c>
      <c r="K116" s="54">
        <v>0</v>
      </c>
    </row>
    <row r="117" spans="1:11" ht="13.5" customHeight="1" outlineLevel="6" x14ac:dyDescent="0.3">
      <c r="A117" s="41"/>
      <c r="B117" s="16" t="s">
        <v>95</v>
      </c>
      <c r="C117" s="53">
        <f t="shared" si="33"/>
        <v>0</v>
      </c>
      <c r="D117" s="54">
        <v>0</v>
      </c>
      <c r="E117" s="54">
        <v>0</v>
      </c>
      <c r="F117" s="54">
        <f t="shared" si="32"/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</row>
    <row r="118" spans="1:11" ht="16.5" customHeight="1" outlineLevel="6" x14ac:dyDescent="0.3">
      <c r="A118" s="41"/>
      <c r="B118" s="16" t="s">
        <v>96</v>
      </c>
      <c r="C118" s="53">
        <f t="shared" si="33"/>
        <v>0</v>
      </c>
      <c r="D118" s="54">
        <v>0</v>
      </c>
      <c r="E118" s="54">
        <v>0</v>
      </c>
      <c r="F118" s="54">
        <f t="shared" si="32"/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</row>
    <row r="119" spans="1:11" ht="16.5" customHeight="1" outlineLevel="6" x14ac:dyDescent="0.3">
      <c r="A119" s="41"/>
      <c r="B119" s="37" t="s">
        <v>154</v>
      </c>
      <c r="C119" s="53">
        <f t="shared" si="33"/>
        <v>0</v>
      </c>
      <c r="D119" s="54">
        <v>0</v>
      </c>
      <c r="E119" s="54">
        <v>0</v>
      </c>
      <c r="F119" s="54">
        <f t="shared" si="32"/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</row>
    <row r="120" spans="1:11" ht="27" customHeight="1" outlineLevel="6" x14ac:dyDescent="0.3">
      <c r="A120" s="41"/>
      <c r="B120" s="37" t="s">
        <v>155</v>
      </c>
      <c r="C120" s="53">
        <f t="shared" si="33"/>
        <v>581365.36</v>
      </c>
      <c r="D120" s="54">
        <v>581365.36</v>
      </c>
      <c r="E120" s="54">
        <v>0</v>
      </c>
      <c r="F120" s="54">
        <f t="shared" si="32"/>
        <v>581365.36</v>
      </c>
      <c r="G120" s="54">
        <f t="shared" si="30"/>
        <v>100</v>
      </c>
      <c r="H120" s="54">
        <v>581365.36</v>
      </c>
      <c r="I120" s="54">
        <f t="shared" si="31"/>
        <v>100</v>
      </c>
      <c r="J120" s="54">
        <v>0</v>
      </c>
      <c r="K120" s="54">
        <v>0</v>
      </c>
    </row>
    <row r="121" spans="1:11" ht="27" customHeight="1" outlineLevel="6" x14ac:dyDescent="0.3">
      <c r="A121" s="41"/>
      <c r="B121" s="37" t="s">
        <v>204</v>
      </c>
      <c r="C121" s="53">
        <f t="shared" si="33"/>
        <v>2162805.2799999998</v>
      </c>
      <c r="D121" s="54">
        <v>2162805.2799999998</v>
      </c>
      <c r="E121" s="54">
        <v>0</v>
      </c>
      <c r="F121" s="54">
        <f t="shared" si="32"/>
        <v>2162805.2799999998</v>
      </c>
      <c r="G121" s="54">
        <f t="shared" si="30"/>
        <v>100</v>
      </c>
      <c r="H121" s="54">
        <v>2162805.2799999998</v>
      </c>
      <c r="I121" s="54">
        <f t="shared" si="31"/>
        <v>100</v>
      </c>
      <c r="J121" s="54">
        <v>0</v>
      </c>
      <c r="K121" s="54">
        <v>0</v>
      </c>
    </row>
    <row r="122" spans="1:11" ht="27" customHeight="1" outlineLevel="6" x14ac:dyDescent="0.3">
      <c r="A122" s="41"/>
      <c r="B122" s="37" t="s">
        <v>205</v>
      </c>
      <c r="C122" s="53">
        <f t="shared" si="33"/>
        <v>1110956.94</v>
      </c>
      <c r="D122" s="54">
        <v>1110956.94</v>
      </c>
      <c r="E122" s="54">
        <v>0</v>
      </c>
      <c r="F122" s="54">
        <f t="shared" si="32"/>
        <v>1110956.94</v>
      </c>
      <c r="G122" s="54">
        <f t="shared" si="30"/>
        <v>100</v>
      </c>
      <c r="H122" s="54">
        <v>1110956.94</v>
      </c>
      <c r="I122" s="54">
        <f t="shared" si="31"/>
        <v>100</v>
      </c>
      <c r="J122" s="54">
        <v>0</v>
      </c>
      <c r="K122" s="54">
        <v>0</v>
      </c>
    </row>
    <row r="123" spans="1:11" ht="27" customHeight="1" outlineLevel="6" x14ac:dyDescent="0.3">
      <c r="A123" s="41"/>
      <c r="B123" s="37" t="s">
        <v>206</v>
      </c>
      <c r="C123" s="53">
        <f t="shared" si="33"/>
        <v>131829.62</v>
      </c>
      <c r="D123" s="54">
        <v>131829.62</v>
      </c>
      <c r="E123" s="54">
        <v>0</v>
      </c>
      <c r="F123" s="54">
        <f t="shared" si="32"/>
        <v>131829.62</v>
      </c>
      <c r="G123" s="54">
        <f t="shared" si="30"/>
        <v>100</v>
      </c>
      <c r="H123" s="54">
        <v>131829.62</v>
      </c>
      <c r="I123" s="54">
        <f t="shared" si="31"/>
        <v>100</v>
      </c>
      <c r="J123" s="54">
        <v>0</v>
      </c>
      <c r="K123" s="54">
        <v>0</v>
      </c>
    </row>
    <row r="124" spans="1:11" ht="27" customHeight="1" outlineLevel="6" x14ac:dyDescent="0.3">
      <c r="A124" s="41"/>
      <c r="B124" s="37" t="s">
        <v>207</v>
      </c>
      <c r="C124" s="53">
        <f t="shared" si="33"/>
        <v>504784.63</v>
      </c>
      <c r="D124" s="54">
        <v>504784.63</v>
      </c>
      <c r="E124" s="54">
        <v>0</v>
      </c>
      <c r="F124" s="54">
        <f t="shared" si="32"/>
        <v>504784.63</v>
      </c>
      <c r="G124" s="54">
        <f t="shared" si="30"/>
        <v>100</v>
      </c>
      <c r="H124" s="54">
        <v>504784.63</v>
      </c>
      <c r="I124" s="54">
        <f t="shared" si="31"/>
        <v>100</v>
      </c>
      <c r="J124" s="54">
        <v>0</v>
      </c>
      <c r="K124" s="54">
        <v>0</v>
      </c>
    </row>
    <row r="125" spans="1:11" ht="27" customHeight="1" outlineLevel="6" x14ac:dyDescent="0.3">
      <c r="A125" s="41"/>
      <c r="B125" s="37" t="s">
        <v>208</v>
      </c>
      <c r="C125" s="53">
        <f t="shared" si="33"/>
        <v>828058.66</v>
      </c>
      <c r="D125" s="54">
        <v>828058.66</v>
      </c>
      <c r="E125" s="54">
        <v>0</v>
      </c>
      <c r="F125" s="54">
        <f t="shared" si="32"/>
        <v>828058.66</v>
      </c>
      <c r="G125" s="54">
        <f t="shared" si="30"/>
        <v>100</v>
      </c>
      <c r="H125" s="54">
        <v>828058.66</v>
      </c>
      <c r="I125" s="54">
        <f t="shared" si="31"/>
        <v>100</v>
      </c>
      <c r="J125" s="54">
        <v>0</v>
      </c>
      <c r="K125" s="54">
        <v>0</v>
      </c>
    </row>
    <row r="126" spans="1:11" ht="27" customHeight="1" outlineLevel="6" x14ac:dyDescent="0.3">
      <c r="A126" s="41"/>
      <c r="B126" s="37" t="s">
        <v>209</v>
      </c>
      <c r="C126" s="53">
        <f t="shared" si="33"/>
        <v>1592916.17</v>
      </c>
      <c r="D126" s="54">
        <v>1592916.17</v>
      </c>
      <c r="E126" s="54">
        <v>0</v>
      </c>
      <c r="F126" s="54">
        <f t="shared" si="32"/>
        <v>1592916.17</v>
      </c>
      <c r="G126" s="54">
        <f t="shared" si="30"/>
        <v>100</v>
      </c>
      <c r="H126" s="54">
        <v>1592916.17</v>
      </c>
      <c r="I126" s="54">
        <f t="shared" si="31"/>
        <v>100</v>
      </c>
      <c r="J126" s="54">
        <v>0</v>
      </c>
      <c r="K126" s="54">
        <v>0</v>
      </c>
    </row>
    <row r="127" spans="1:11" ht="90.75" customHeight="1" outlineLevel="6" x14ac:dyDescent="0.3">
      <c r="A127" s="41"/>
      <c r="B127" s="16" t="s">
        <v>97</v>
      </c>
      <c r="C127" s="53">
        <f t="shared" si="33"/>
        <v>123912282.94</v>
      </c>
      <c r="D127" s="54">
        <v>0</v>
      </c>
      <c r="E127" s="54">
        <v>123912282.94</v>
      </c>
      <c r="F127" s="54">
        <f t="shared" si="32"/>
        <v>123912282.94</v>
      </c>
      <c r="G127" s="54">
        <f t="shared" si="30"/>
        <v>100</v>
      </c>
      <c r="H127" s="54">
        <v>0</v>
      </c>
      <c r="I127" s="54">
        <v>0</v>
      </c>
      <c r="J127" s="54">
        <v>123912282.94</v>
      </c>
      <c r="K127" s="54">
        <f>J127/E127*100</f>
        <v>100</v>
      </c>
    </row>
    <row r="128" spans="1:11" ht="39.75" customHeight="1" outlineLevel="6" x14ac:dyDescent="0.3">
      <c r="A128" s="41"/>
      <c r="B128" s="16" t="s">
        <v>156</v>
      </c>
      <c r="C128" s="53">
        <f t="shared" si="33"/>
        <v>1251639.22</v>
      </c>
      <c r="D128" s="54">
        <v>1251639.22</v>
      </c>
      <c r="E128" s="54">
        <v>0</v>
      </c>
      <c r="F128" s="54">
        <f t="shared" si="32"/>
        <v>1251639.22</v>
      </c>
      <c r="G128" s="54">
        <f t="shared" si="30"/>
        <v>100</v>
      </c>
      <c r="H128" s="54">
        <v>1251639.22</v>
      </c>
      <c r="I128" s="54">
        <f>H128/D128*100</f>
        <v>100</v>
      </c>
      <c r="J128" s="54">
        <v>0</v>
      </c>
      <c r="K128" s="54">
        <v>0</v>
      </c>
    </row>
    <row r="129" spans="1:11" ht="39.75" customHeight="1" outlineLevel="6" x14ac:dyDescent="0.3">
      <c r="A129" s="41"/>
      <c r="B129" s="16" t="s">
        <v>210</v>
      </c>
      <c r="C129" s="53">
        <f t="shared" si="33"/>
        <v>5000000</v>
      </c>
      <c r="D129" s="54">
        <v>0</v>
      </c>
      <c r="E129" s="54">
        <v>5000000</v>
      </c>
      <c r="F129" s="54">
        <f t="shared" si="32"/>
        <v>5000000</v>
      </c>
      <c r="G129" s="54">
        <f t="shared" si="30"/>
        <v>100</v>
      </c>
      <c r="H129" s="54">
        <v>0</v>
      </c>
      <c r="I129" s="54">
        <v>0</v>
      </c>
      <c r="J129" s="54">
        <v>5000000</v>
      </c>
      <c r="K129" s="54">
        <f>J129/F129*100</f>
        <v>100</v>
      </c>
    </row>
    <row r="130" spans="1:11" ht="39.75" customHeight="1" outlineLevel="6" x14ac:dyDescent="0.3">
      <c r="A130" s="41"/>
      <c r="B130" s="16" t="s">
        <v>212</v>
      </c>
      <c r="C130" s="53">
        <f t="shared" si="33"/>
        <v>228360</v>
      </c>
      <c r="D130" s="54">
        <v>228360</v>
      </c>
      <c r="E130" s="54">
        <v>0</v>
      </c>
      <c r="F130" s="54">
        <f t="shared" si="32"/>
        <v>228360</v>
      </c>
      <c r="G130" s="54">
        <f t="shared" si="30"/>
        <v>100</v>
      </c>
      <c r="H130" s="54">
        <v>228360</v>
      </c>
      <c r="I130" s="54">
        <v>100</v>
      </c>
      <c r="J130" s="54">
        <v>0</v>
      </c>
      <c r="K130" s="54">
        <f>J130/F130*100</f>
        <v>0</v>
      </c>
    </row>
    <row r="131" spans="1:11" ht="39.75" customHeight="1" outlineLevel="6" x14ac:dyDescent="0.3">
      <c r="A131" s="41"/>
      <c r="B131" s="16" t="s">
        <v>211</v>
      </c>
      <c r="C131" s="53">
        <f t="shared" si="33"/>
        <v>5000000</v>
      </c>
      <c r="D131" s="54">
        <v>0</v>
      </c>
      <c r="E131" s="54">
        <v>5000000</v>
      </c>
      <c r="F131" s="54">
        <f t="shared" si="32"/>
        <v>5000000</v>
      </c>
      <c r="G131" s="54">
        <f t="shared" si="30"/>
        <v>100</v>
      </c>
      <c r="H131" s="54">
        <v>0</v>
      </c>
      <c r="I131" s="54">
        <v>0</v>
      </c>
      <c r="J131" s="54">
        <v>5000000</v>
      </c>
      <c r="K131" s="54">
        <v>0</v>
      </c>
    </row>
    <row r="132" spans="1:11" ht="39.75" customHeight="1" outlineLevel="6" x14ac:dyDescent="0.3">
      <c r="A132" s="41"/>
      <c r="B132" s="16" t="s">
        <v>213</v>
      </c>
      <c r="C132" s="53">
        <f t="shared" si="33"/>
        <v>80920</v>
      </c>
      <c r="D132" s="54">
        <v>80920</v>
      </c>
      <c r="E132" s="54">
        <v>0</v>
      </c>
      <c r="F132" s="54">
        <f t="shared" si="32"/>
        <v>80920</v>
      </c>
      <c r="G132" s="54">
        <f t="shared" si="30"/>
        <v>100</v>
      </c>
      <c r="H132" s="54">
        <v>80920</v>
      </c>
      <c r="I132" s="54">
        <v>100</v>
      </c>
      <c r="J132" s="54">
        <v>0</v>
      </c>
      <c r="K132" s="54">
        <v>0</v>
      </c>
    </row>
    <row r="133" spans="1:11" ht="26.4" outlineLevel="7" x14ac:dyDescent="0.3">
      <c r="A133" s="41"/>
      <c r="B133" s="15" t="s">
        <v>44</v>
      </c>
      <c r="C133" s="51">
        <f t="shared" si="33"/>
        <v>8555339.7599999998</v>
      </c>
      <c r="D133" s="52">
        <f>D134+D135+D136+D137+D138+D139+D140+D141</f>
        <v>8555339.7599999998</v>
      </c>
      <c r="E133" s="52">
        <f>E134+E135+E136+E137+E138+E139+E140+E141</f>
        <v>0</v>
      </c>
      <c r="F133" s="52">
        <f t="shared" si="32"/>
        <v>8095703.8000000007</v>
      </c>
      <c r="G133" s="52">
        <f t="shared" si="30"/>
        <v>94.627496126465942</v>
      </c>
      <c r="H133" s="52">
        <f>H134+H135+H136+H137+H138+H139+H140+H141</f>
        <v>8095703.8000000007</v>
      </c>
      <c r="I133" s="52">
        <f t="shared" si="31"/>
        <v>94.627496126465942</v>
      </c>
      <c r="J133" s="52">
        <f>J134+J135+J136+J137+J138+J139+J140+J141</f>
        <v>0</v>
      </c>
      <c r="K133" s="52">
        <v>0</v>
      </c>
    </row>
    <row r="134" spans="1:11" ht="26.4" outlineLevel="7" x14ac:dyDescent="0.3">
      <c r="A134" s="41"/>
      <c r="B134" s="16" t="s">
        <v>98</v>
      </c>
      <c r="C134" s="53">
        <f t="shared" si="33"/>
        <v>751140</v>
      </c>
      <c r="D134" s="70">
        <v>751140</v>
      </c>
      <c r="E134" s="70">
        <v>0</v>
      </c>
      <c r="F134" s="54">
        <f t="shared" si="32"/>
        <v>573103.34</v>
      </c>
      <c r="G134" s="54">
        <f t="shared" si="30"/>
        <v>76.297806001544316</v>
      </c>
      <c r="H134" s="70">
        <v>573103.34</v>
      </c>
      <c r="I134" s="54">
        <f t="shared" si="31"/>
        <v>76.297806001544316</v>
      </c>
      <c r="J134" s="78">
        <v>0</v>
      </c>
      <c r="K134" s="54">
        <v>0</v>
      </c>
    </row>
    <row r="135" spans="1:11" ht="26.4" outlineLevel="7" x14ac:dyDescent="0.3">
      <c r="A135" s="41"/>
      <c r="B135" s="18" t="s">
        <v>99</v>
      </c>
      <c r="C135" s="53">
        <f t="shared" si="33"/>
        <v>866180</v>
      </c>
      <c r="D135" s="54">
        <v>866180</v>
      </c>
      <c r="E135" s="54">
        <v>0</v>
      </c>
      <c r="F135" s="54">
        <f t="shared" si="32"/>
        <v>744840</v>
      </c>
      <c r="G135" s="54">
        <f t="shared" si="30"/>
        <v>85.991364381537323</v>
      </c>
      <c r="H135" s="54">
        <v>744840</v>
      </c>
      <c r="I135" s="54">
        <f t="shared" si="31"/>
        <v>85.991364381537323</v>
      </c>
      <c r="J135" s="65">
        <v>0</v>
      </c>
      <c r="K135" s="54">
        <v>0</v>
      </c>
    </row>
    <row r="136" spans="1:11" ht="26.4" outlineLevel="7" x14ac:dyDescent="0.3">
      <c r="A136" s="41"/>
      <c r="B136" s="18" t="s">
        <v>157</v>
      </c>
      <c r="C136" s="53">
        <f t="shared" si="33"/>
        <v>1116533.05</v>
      </c>
      <c r="D136" s="70">
        <v>1116533.05</v>
      </c>
      <c r="E136" s="70">
        <v>0</v>
      </c>
      <c r="F136" s="54">
        <f t="shared" si="32"/>
        <v>1086912.6000000001</v>
      </c>
      <c r="G136" s="54">
        <f t="shared" si="30"/>
        <v>97.347104951349181</v>
      </c>
      <c r="H136" s="70">
        <v>1086912.6000000001</v>
      </c>
      <c r="I136" s="54">
        <f t="shared" si="31"/>
        <v>97.347104951349181</v>
      </c>
      <c r="J136" s="78">
        <v>0</v>
      </c>
      <c r="K136" s="54">
        <v>0</v>
      </c>
    </row>
    <row r="137" spans="1:11" ht="27" customHeight="1" outlineLevel="7" x14ac:dyDescent="0.3">
      <c r="A137" s="41"/>
      <c r="B137" s="19" t="s">
        <v>158</v>
      </c>
      <c r="C137" s="53">
        <f t="shared" si="33"/>
        <v>709588.82</v>
      </c>
      <c r="D137" s="79">
        <v>709588.82</v>
      </c>
      <c r="E137" s="79">
        <v>0</v>
      </c>
      <c r="F137" s="54">
        <f t="shared" si="32"/>
        <v>608264.29</v>
      </c>
      <c r="G137" s="54">
        <f t="shared" si="30"/>
        <v>85.720669894432675</v>
      </c>
      <c r="H137" s="79">
        <v>608264.29</v>
      </c>
      <c r="I137" s="54">
        <f t="shared" si="31"/>
        <v>85.720669894432675</v>
      </c>
      <c r="J137" s="80">
        <v>0</v>
      </c>
      <c r="K137" s="54">
        <v>0</v>
      </c>
    </row>
    <row r="138" spans="1:11" ht="26.4" outlineLevel="7" x14ac:dyDescent="0.3">
      <c r="A138" s="41"/>
      <c r="B138" s="21" t="s">
        <v>159</v>
      </c>
      <c r="C138" s="81">
        <f t="shared" si="33"/>
        <v>198000</v>
      </c>
      <c r="D138" s="79">
        <v>198000</v>
      </c>
      <c r="E138" s="79">
        <v>0</v>
      </c>
      <c r="F138" s="54">
        <f t="shared" si="32"/>
        <v>198000</v>
      </c>
      <c r="G138" s="54">
        <f t="shared" si="30"/>
        <v>100</v>
      </c>
      <c r="H138" s="79">
        <v>198000</v>
      </c>
      <c r="I138" s="54">
        <f t="shared" si="31"/>
        <v>100</v>
      </c>
      <c r="J138" s="80">
        <v>0</v>
      </c>
      <c r="K138" s="54">
        <v>0</v>
      </c>
    </row>
    <row r="139" spans="1:11" ht="19.95" customHeight="1" outlineLevel="7" x14ac:dyDescent="0.3">
      <c r="A139" s="41"/>
      <c r="B139" s="21" t="s">
        <v>160</v>
      </c>
      <c r="C139" s="81">
        <f t="shared" si="33"/>
        <v>1835028.19</v>
      </c>
      <c r="D139" s="79">
        <v>1835028.19</v>
      </c>
      <c r="E139" s="79">
        <v>0</v>
      </c>
      <c r="F139" s="54">
        <f t="shared" si="32"/>
        <v>1824672</v>
      </c>
      <c r="G139" s="54">
        <f t="shared" si="30"/>
        <v>99.435638642695736</v>
      </c>
      <c r="H139" s="79">
        <v>1824672</v>
      </c>
      <c r="I139" s="54">
        <f t="shared" si="31"/>
        <v>99.435638642695736</v>
      </c>
      <c r="J139" s="80">
        <v>0</v>
      </c>
      <c r="K139" s="54">
        <v>0</v>
      </c>
    </row>
    <row r="140" spans="1:11" ht="15.75" customHeight="1" outlineLevel="7" x14ac:dyDescent="0.3">
      <c r="A140" s="41"/>
      <c r="B140" s="37" t="s">
        <v>161</v>
      </c>
      <c r="C140" s="81">
        <f t="shared" si="33"/>
        <v>2275030.12</v>
      </c>
      <c r="D140" s="79">
        <v>2275030.12</v>
      </c>
      <c r="E140" s="79">
        <v>0</v>
      </c>
      <c r="F140" s="54">
        <f t="shared" si="32"/>
        <v>2256071.9900000002</v>
      </c>
      <c r="G140" s="54">
        <f t="shared" si="30"/>
        <v>99.166686637098252</v>
      </c>
      <c r="H140" s="79">
        <v>2256071.9900000002</v>
      </c>
      <c r="I140" s="54">
        <f t="shared" si="31"/>
        <v>99.166686637098252</v>
      </c>
      <c r="J140" s="80">
        <v>0</v>
      </c>
      <c r="K140" s="54">
        <v>0</v>
      </c>
    </row>
    <row r="141" spans="1:11" ht="17.25" customHeight="1" outlineLevel="7" x14ac:dyDescent="0.3">
      <c r="A141" s="42"/>
      <c r="B141" s="37" t="s">
        <v>162</v>
      </c>
      <c r="C141" s="81">
        <f t="shared" si="33"/>
        <v>803839.58</v>
      </c>
      <c r="D141" s="79">
        <v>803839.58</v>
      </c>
      <c r="E141" s="79">
        <v>0</v>
      </c>
      <c r="F141" s="54">
        <f t="shared" si="32"/>
        <v>803839.58</v>
      </c>
      <c r="G141" s="54">
        <f t="shared" si="30"/>
        <v>100</v>
      </c>
      <c r="H141" s="79">
        <v>803839.58</v>
      </c>
      <c r="I141" s="54">
        <f t="shared" si="31"/>
        <v>100</v>
      </c>
      <c r="J141" s="80">
        <v>0</v>
      </c>
      <c r="K141" s="54">
        <v>0</v>
      </c>
    </row>
    <row r="142" spans="1:11" s="106" customFormat="1" ht="25.5" customHeight="1" outlineLevel="7" x14ac:dyDescent="0.3">
      <c r="A142" s="105">
        <v>10</v>
      </c>
      <c r="B142" s="122" t="s">
        <v>45</v>
      </c>
      <c r="C142" s="123">
        <f t="shared" si="33"/>
        <v>23000</v>
      </c>
      <c r="D142" s="124">
        <f>D143+D145</f>
        <v>23000</v>
      </c>
      <c r="E142" s="124">
        <f>E143+E145</f>
        <v>0</v>
      </c>
      <c r="F142" s="117">
        <f t="shared" si="32"/>
        <v>23000</v>
      </c>
      <c r="G142" s="117">
        <f t="shared" si="30"/>
        <v>100</v>
      </c>
      <c r="H142" s="124">
        <f>H143+H145</f>
        <v>23000</v>
      </c>
      <c r="I142" s="117">
        <f t="shared" si="31"/>
        <v>100</v>
      </c>
      <c r="J142" s="124">
        <f>J143+J145</f>
        <v>0</v>
      </c>
      <c r="K142" s="117">
        <v>0</v>
      </c>
    </row>
    <row r="143" spans="1:11" ht="20.25" customHeight="1" outlineLevel="7" x14ac:dyDescent="0.3">
      <c r="A143" s="41"/>
      <c r="B143" s="20" t="s">
        <v>46</v>
      </c>
      <c r="C143" s="82">
        <f t="shared" si="33"/>
        <v>3000</v>
      </c>
      <c r="D143" s="63">
        <f>D144</f>
        <v>3000</v>
      </c>
      <c r="E143" s="63">
        <f>E144</f>
        <v>0</v>
      </c>
      <c r="F143" s="52">
        <f t="shared" si="32"/>
        <v>3000</v>
      </c>
      <c r="G143" s="52">
        <f t="shared" si="30"/>
        <v>100</v>
      </c>
      <c r="H143" s="63">
        <f>H144</f>
        <v>3000</v>
      </c>
      <c r="I143" s="52">
        <f t="shared" si="31"/>
        <v>100</v>
      </c>
      <c r="J143" s="63">
        <f>J144</f>
        <v>0</v>
      </c>
      <c r="K143" s="52">
        <v>0</v>
      </c>
    </row>
    <row r="144" spans="1:11" ht="25.5" customHeight="1" outlineLevel="7" x14ac:dyDescent="0.3">
      <c r="A144" s="41"/>
      <c r="B144" s="21" t="s">
        <v>100</v>
      </c>
      <c r="C144" s="81">
        <f t="shared" si="33"/>
        <v>3000</v>
      </c>
      <c r="D144" s="74">
        <v>3000</v>
      </c>
      <c r="E144" s="74">
        <v>0</v>
      </c>
      <c r="F144" s="54">
        <f t="shared" si="32"/>
        <v>3000</v>
      </c>
      <c r="G144" s="54">
        <f t="shared" si="30"/>
        <v>100</v>
      </c>
      <c r="H144" s="74">
        <v>3000</v>
      </c>
      <c r="I144" s="54">
        <f t="shared" si="31"/>
        <v>100</v>
      </c>
      <c r="J144" s="74">
        <v>0</v>
      </c>
      <c r="K144" s="54">
        <v>0</v>
      </c>
    </row>
    <row r="145" spans="1:11" ht="30.6" customHeight="1" outlineLevel="7" x14ac:dyDescent="0.3">
      <c r="A145" s="41"/>
      <c r="B145" s="20" t="s">
        <v>101</v>
      </c>
      <c r="C145" s="82">
        <f t="shared" si="33"/>
        <v>20000</v>
      </c>
      <c r="D145" s="63">
        <f>D146</f>
        <v>20000</v>
      </c>
      <c r="E145" s="63">
        <v>0</v>
      </c>
      <c r="F145" s="52">
        <f t="shared" si="32"/>
        <v>20000</v>
      </c>
      <c r="G145" s="52">
        <f t="shared" si="30"/>
        <v>100</v>
      </c>
      <c r="H145" s="63">
        <f>H146</f>
        <v>20000</v>
      </c>
      <c r="I145" s="52">
        <f t="shared" si="31"/>
        <v>100</v>
      </c>
      <c r="J145" s="63">
        <f>J146</f>
        <v>0</v>
      </c>
      <c r="K145" s="52">
        <v>0</v>
      </c>
    </row>
    <row r="146" spans="1:11" ht="40.5" customHeight="1" outlineLevel="7" x14ac:dyDescent="0.3">
      <c r="A146" s="42"/>
      <c r="B146" s="21" t="s">
        <v>163</v>
      </c>
      <c r="C146" s="81">
        <f t="shared" si="33"/>
        <v>20000</v>
      </c>
      <c r="D146" s="74">
        <v>20000</v>
      </c>
      <c r="E146" s="74">
        <v>0</v>
      </c>
      <c r="F146" s="54">
        <f t="shared" si="32"/>
        <v>20000</v>
      </c>
      <c r="G146" s="54">
        <f t="shared" si="30"/>
        <v>100</v>
      </c>
      <c r="H146" s="74">
        <v>20000</v>
      </c>
      <c r="I146" s="54">
        <f t="shared" si="31"/>
        <v>100</v>
      </c>
      <c r="J146" s="74">
        <v>0</v>
      </c>
      <c r="K146" s="54">
        <v>0</v>
      </c>
    </row>
    <row r="147" spans="1:11" s="106" customFormat="1" ht="27.75" customHeight="1" outlineLevel="6" x14ac:dyDescent="0.3">
      <c r="A147" s="105">
        <v>11</v>
      </c>
      <c r="B147" s="125" t="s">
        <v>47</v>
      </c>
      <c r="C147" s="123">
        <f>D147+E147</f>
        <v>72322467.569999993</v>
      </c>
      <c r="D147" s="121">
        <f>D148+D150+D155+D161+D166+D169+D174+D177+D153</f>
        <v>29974571.109999999</v>
      </c>
      <c r="E147" s="121">
        <f>E148+E150+E155+E161+E166+E169+E177+E153</f>
        <v>42347896.460000001</v>
      </c>
      <c r="F147" s="117">
        <f>H147+J147</f>
        <v>71532073.379999995</v>
      </c>
      <c r="G147" s="117">
        <f t="shared" si="30"/>
        <v>98.907124968828001</v>
      </c>
      <c r="H147" s="121">
        <f>H148+H150+H155+H161+H166+H169+H174+H177+H153</f>
        <v>29184176.919999998</v>
      </c>
      <c r="I147" s="117">
        <f t="shared" si="31"/>
        <v>97.363117600250462</v>
      </c>
      <c r="J147" s="121">
        <f>J148+J150+J155+J161+J166+J169+J177+J153</f>
        <v>42347896.460000001</v>
      </c>
      <c r="K147" s="117">
        <f t="shared" si="36"/>
        <v>100</v>
      </c>
    </row>
    <row r="148" spans="1:11" ht="26.4" outlineLevel="7" x14ac:dyDescent="0.3">
      <c r="A148" s="41"/>
      <c r="B148" s="15" t="s">
        <v>48</v>
      </c>
      <c r="C148" s="82">
        <f t="shared" si="33"/>
        <v>200000</v>
      </c>
      <c r="D148" s="52">
        <f>D149</f>
        <v>200000</v>
      </c>
      <c r="E148" s="52">
        <f t="shared" ref="E148:H148" si="37">E149</f>
        <v>0</v>
      </c>
      <c r="F148" s="52">
        <f t="shared" si="32"/>
        <v>200000</v>
      </c>
      <c r="G148" s="52">
        <f t="shared" si="30"/>
        <v>100</v>
      </c>
      <c r="H148" s="52">
        <f t="shared" si="37"/>
        <v>200000</v>
      </c>
      <c r="I148" s="52">
        <f t="shared" si="31"/>
        <v>100</v>
      </c>
      <c r="J148" s="52">
        <f>J149</f>
        <v>0</v>
      </c>
      <c r="K148" s="52">
        <v>0</v>
      </c>
    </row>
    <row r="149" spans="1:11" ht="21.6" customHeight="1" outlineLevel="6" x14ac:dyDescent="0.3">
      <c r="A149" s="41"/>
      <c r="B149" s="16" t="s">
        <v>49</v>
      </c>
      <c r="C149" s="99">
        <f t="shared" si="33"/>
        <v>200000</v>
      </c>
      <c r="D149" s="54">
        <v>200000</v>
      </c>
      <c r="E149" s="54">
        <v>0</v>
      </c>
      <c r="F149" s="101">
        <f t="shared" si="32"/>
        <v>200000</v>
      </c>
      <c r="G149" s="54">
        <f t="shared" si="30"/>
        <v>100</v>
      </c>
      <c r="H149" s="54">
        <v>200000</v>
      </c>
      <c r="I149" s="54">
        <f t="shared" si="31"/>
        <v>100</v>
      </c>
      <c r="J149" s="54">
        <v>0</v>
      </c>
      <c r="K149" s="54">
        <v>0</v>
      </c>
    </row>
    <row r="150" spans="1:11" ht="26.4" outlineLevel="7" x14ac:dyDescent="0.3">
      <c r="A150" s="41"/>
      <c r="B150" s="15" t="s">
        <v>50</v>
      </c>
      <c r="C150" s="100">
        <f t="shared" si="33"/>
        <v>1535000</v>
      </c>
      <c r="D150" s="52">
        <f>D151+D152</f>
        <v>1535000</v>
      </c>
      <c r="E150" s="52">
        <f>E151+E152</f>
        <v>0</v>
      </c>
      <c r="F150" s="102">
        <f t="shared" si="32"/>
        <v>1535000</v>
      </c>
      <c r="G150" s="52">
        <f t="shared" si="30"/>
        <v>100</v>
      </c>
      <c r="H150" s="52">
        <f>H151+H152</f>
        <v>1535000</v>
      </c>
      <c r="I150" s="52">
        <f t="shared" si="31"/>
        <v>100</v>
      </c>
      <c r="J150" s="52">
        <f>J151+J152</f>
        <v>0</v>
      </c>
      <c r="K150" s="52">
        <v>0</v>
      </c>
    </row>
    <row r="151" spans="1:11" ht="26.4" outlineLevel="6" x14ac:dyDescent="0.3">
      <c r="A151" s="41"/>
      <c r="B151" s="16" t="s">
        <v>164</v>
      </c>
      <c r="C151" s="99">
        <f t="shared" si="33"/>
        <v>873000</v>
      </c>
      <c r="D151" s="54">
        <v>873000</v>
      </c>
      <c r="E151" s="54">
        <v>0</v>
      </c>
      <c r="F151" s="101">
        <f t="shared" si="32"/>
        <v>873000</v>
      </c>
      <c r="G151" s="54">
        <f t="shared" si="30"/>
        <v>100</v>
      </c>
      <c r="H151" s="54">
        <v>873000</v>
      </c>
      <c r="I151" s="54">
        <f t="shared" si="31"/>
        <v>100</v>
      </c>
      <c r="J151" s="54">
        <v>0</v>
      </c>
      <c r="K151" s="54">
        <v>0</v>
      </c>
    </row>
    <row r="152" spans="1:11" ht="26.4" outlineLevel="6" x14ac:dyDescent="0.3">
      <c r="A152" s="41"/>
      <c r="B152" s="16" t="s">
        <v>183</v>
      </c>
      <c r="C152" s="99">
        <f t="shared" si="33"/>
        <v>662000</v>
      </c>
      <c r="D152" s="54">
        <v>662000</v>
      </c>
      <c r="E152" s="54">
        <v>0</v>
      </c>
      <c r="F152" s="101">
        <f t="shared" si="32"/>
        <v>662000</v>
      </c>
      <c r="G152" s="54">
        <f t="shared" si="30"/>
        <v>100</v>
      </c>
      <c r="H152" s="54">
        <v>662000</v>
      </c>
      <c r="I152" s="54">
        <f t="shared" si="31"/>
        <v>100</v>
      </c>
      <c r="J152" s="54">
        <v>0</v>
      </c>
      <c r="K152" s="54">
        <v>0</v>
      </c>
    </row>
    <row r="153" spans="1:11" ht="26.4" outlineLevel="6" x14ac:dyDescent="0.3">
      <c r="A153" s="41"/>
      <c r="B153" s="16" t="s">
        <v>230</v>
      </c>
      <c r="C153" s="100">
        <f>D153+E153</f>
        <v>850000</v>
      </c>
      <c r="D153" s="52">
        <f>D154</f>
        <v>850000</v>
      </c>
      <c r="E153" s="52">
        <f>E154</f>
        <v>0</v>
      </c>
      <c r="F153" s="102">
        <f>H153+J153</f>
        <v>849988.58</v>
      </c>
      <c r="G153" s="52">
        <v>100</v>
      </c>
      <c r="H153" s="52">
        <f>H154</f>
        <v>849988.58</v>
      </c>
      <c r="I153" s="52">
        <v>100</v>
      </c>
      <c r="J153" s="52">
        <f>J154</f>
        <v>0</v>
      </c>
      <c r="K153" s="52">
        <v>0</v>
      </c>
    </row>
    <row r="154" spans="1:11" outlineLevel="6" x14ac:dyDescent="0.3">
      <c r="A154" s="41"/>
      <c r="B154" s="16" t="s">
        <v>231</v>
      </c>
      <c r="C154" s="99">
        <f>D154+E154</f>
        <v>850000</v>
      </c>
      <c r="D154" s="54">
        <v>850000</v>
      </c>
      <c r="E154" s="54">
        <v>0</v>
      </c>
      <c r="F154" s="101">
        <f>H154+J154</f>
        <v>849988.58</v>
      </c>
      <c r="G154" s="54">
        <f t="shared" si="30"/>
        <v>99.99865647058823</v>
      </c>
      <c r="H154" s="54">
        <v>849988.58</v>
      </c>
      <c r="I154" s="54">
        <f t="shared" si="31"/>
        <v>99.99865647058823</v>
      </c>
      <c r="J154" s="54">
        <v>0</v>
      </c>
      <c r="K154" s="54">
        <v>0</v>
      </c>
    </row>
    <row r="155" spans="1:11" ht="18.75" customHeight="1" outlineLevel="7" x14ac:dyDescent="0.3">
      <c r="A155" s="41"/>
      <c r="B155" s="15" t="s">
        <v>51</v>
      </c>
      <c r="C155" s="100">
        <f t="shared" si="33"/>
        <v>4468263.1100000003</v>
      </c>
      <c r="D155" s="52">
        <f>D157+D160+D159+D158+D156</f>
        <v>378807.63</v>
      </c>
      <c r="E155" s="52">
        <f>E157+E160+E159+E158+E156</f>
        <v>4089455.48</v>
      </c>
      <c r="F155" s="102">
        <f t="shared" si="32"/>
        <v>4468263.1100000003</v>
      </c>
      <c r="G155" s="52">
        <f t="shared" si="30"/>
        <v>100</v>
      </c>
      <c r="H155" s="52">
        <f>H157+H160+H159+H158+H156</f>
        <v>378807.63</v>
      </c>
      <c r="I155" s="52">
        <f t="shared" si="31"/>
        <v>100</v>
      </c>
      <c r="J155" s="52">
        <f>J157+J160+J159+J158+J156</f>
        <v>4089455.48</v>
      </c>
      <c r="K155" s="52">
        <f>J155/E155*100</f>
        <v>100</v>
      </c>
    </row>
    <row r="156" spans="1:11" ht="33.75" customHeight="1" outlineLevel="7" x14ac:dyDescent="0.3">
      <c r="A156" s="41"/>
      <c r="B156" s="15" t="s">
        <v>232</v>
      </c>
      <c r="C156" s="100">
        <f>D156+E156</f>
        <v>337500</v>
      </c>
      <c r="D156" s="52">
        <v>337500</v>
      </c>
      <c r="E156" s="52">
        <v>0</v>
      </c>
      <c r="F156" s="102">
        <f>H156+J156</f>
        <v>337500</v>
      </c>
      <c r="G156" s="52">
        <f t="shared" si="30"/>
        <v>100</v>
      </c>
      <c r="H156" s="52">
        <v>337500</v>
      </c>
      <c r="I156" s="52">
        <v>100</v>
      </c>
      <c r="J156" s="52">
        <v>0</v>
      </c>
      <c r="K156" s="52">
        <v>0</v>
      </c>
    </row>
    <row r="157" spans="1:11" ht="26.4" outlineLevel="7" x14ac:dyDescent="0.3">
      <c r="A157" s="41"/>
      <c r="B157" s="16" t="s">
        <v>165</v>
      </c>
      <c r="C157" s="99">
        <f t="shared" si="33"/>
        <v>168005</v>
      </c>
      <c r="D157" s="54">
        <v>0</v>
      </c>
      <c r="E157" s="54">
        <v>168005</v>
      </c>
      <c r="F157" s="101">
        <f t="shared" si="32"/>
        <v>168005</v>
      </c>
      <c r="G157" s="54">
        <f t="shared" si="30"/>
        <v>100</v>
      </c>
      <c r="H157" s="54">
        <v>0</v>
      </c>
      <c r="I157" s="54">
        <v>0</v>
      </c>
      <c r="J157" s="54">
        <v>168005</v>
      </c>
      <c r="K157" s="54">
        <f>J157/E157*100</f>
        <v>100</v>
      </c>
    </row>
    <row r="158" spans="1:11" ht="52.8" outlineLevel="7" x14ac:dyDescent="0.3">
      <c r="A158" s="41"/>
      <c r="B158" s="16" t="s">
        <v>166</v>
      </c>
      <c r="C158" s="99">
        <f t="shared" si="33"/>
        <v>3927788.18</v>
      </c>
      <c r="D158" s="54">
        <v>6337.7</v>
      </c>
      <c r="E158" s="54">
        <v>3921450.48</v>
      </c>
      <c r="F158" s="101">
        <f t="shared" si="32"/>
        <v>3927788.18</v>
      </c>
      <c r="G158" s="54">
        <f t="shared" si="30"/>
        <v>100</v>
      </c>
      <c r="H158" s="54">
        <v>6337.7</v>
      </c>
      <c r="I158" s="54">
        <f t="shared" si="31"/>
        <v>100</v>
      </c>
      <c r="J158" s="54">
        <v>3921450.48</v>
      </c>
      <c r="K158" s="54">
        <f>J158/E158*100</f>
        <v>100</v>
      </c>
    </row>
    <row r="159" spans="1:11" outlineLevel="7" x14ac:dyDescent="0.3">
      <c r="A159" s="41"/>
      <c r="B159" s="16" t="s">
        <v>102</v>
      </c>
      <c r="C159" s="99">
        <f t="shared" si="33"/>
        <v>33272.910000000003</v>
      </c>
      <c r="D159" s="54">
        <v>33272.910000000003</v>
      </c>
      <c r="E159" s="54">
        <v>0</v>
      </c>
      <c r="F159" s="101">
        <f t="shared" si="32"/>
        <v>33272.910000000003</v>
      </c>
      <c r="G159" s="54">
        <f t="shared" si="30"/>
        <v>100</v>
      </c>
      <c r="H159" s="54">
        <v>33272.910000000003</v>
      </c>
      <c r="I159" s="54">
        <f t="shared" si="31"/>
        <v>100</v>
      </c>
      <c r="J159" s="54">
        <v>0</v>
      </c>
      <c r="K159" s="54">
        <v>0</v>
      </c>
    </row>
    <row r="160" spans="1:11" ht="26.4" outlineLevel="6" x14ac:dyDescent="0.3">
      <c r="A160" s="41"/>
      <c r="B160" s="16" t="s">
        <v>167</v>
      </c>
      <c r="C160" s="99">
        <f t="shared" si="33"/>
        <v>1697.02</v>
      </c>
      <c r="D160" s="54">
        <v>1697.02</v>
      </c>
      <c r="E160" s="54">
        <v>0</v>
      </c>
      <c r="F160" s="101">
        <f t="shared" si="32"/>
        <v>1697.02</v>
      </c>
      <c r="G160" s="54">
        <f t="shared" si="30"/>
        <v>100</v>
      </c>
      <c r="H160" s="54">
        <v>1697.02</v>
      </c>
      <c r="I160" s="54">
        <f t="shared" si="31"/>
        <v>100</v>
      </c>
      <c r="J160" s="54">
        <v>0</v>
      </c>
      <c r="K160" s="54">
        <v>0</v>
      </c>
    </row>
    <row r="161" spans="1:11" ht="25.5" customHeight="1" outlineLevel="6" x14ac:dyDescent="0.3">
      <c r="A161" s="41"/>
      <c r="B161" s="15" t="s">
        <v>52</v>
      </c>
      <c r="C161" s="100">
        <f t="shared" si="33"/>
        <v>18242345.5</v>
      </c>
      <c r="D161" s="52">
        <f>D162+D163+D164+D165</f>
        <v>17242345.5</v>
      </c>
      <c r="E161" s="52">
        <f>E162+E163+E164+E165</f>
        <v>1000000</v>
      </c>
      <c r="F161" s="102">
        <f t="shared" si="32"/>
        <v>17481935.34</v>
      </c>
      <c r="G161" s="52">
        <f t="shared" ref="G161:G232" si="38">F161/C161*100</f>
        <v>95.83162066522641</v>
      </c>
      <c r="H161" s="52">
        <f>H162+H163+H164+H165</f>
        <v>16481935.34</v>
      </c>
      <c r="I161" s="52">
        <f t="shared" ref="I161:I232" si="39">H161/D161*100</f>
        <v>95.589868211375304</v>
      </c>
      <c r="J161" s="52">
        <f>J162+J163+J164+J165</f>
        <v>1000000</v>
      </c>
      <c r="K161" s="52">
        <f t="shared" ref="K161" si="40">J161/E161*100</f>
        <v>100</v>
      </c>
    </row>
    <row r="162" spans="1:11" ht="25.5" customHeight="1" outlineLevel="7" x14ac:dyDescent="0.3">
      <c r="A162" s="41"/>
      <c r="B162" s="16" t="s">
        <v>53</v>
      </c>
      <c r="C162" s="99">
        <f t="shared" si="33"/>
        <v>96000</v>
      </c>
      <c r="D162" s="54">
        <v>96000</v>
      </c>
      <c r="E162" s="54">
        <v>0</v>
      </c>
      <c r="F162" s="101">
        <f t="shared" si="32"/>
        <v>65600</v>
      </c>
      <c r="G162" s="54">
        <f t="shared" si="38"/>
        <v>68.333333333333329</v>
      </c>
      <c r="H162" s="54">
        <v>65600</v>
      </c>
      <c r="I162" s="54">
        <f t="shared" si="39"/>
        <v>68.333333333333329</v>
      </c>
      <c r="J162" s="54">
        <v>0</v>
      </c>
      <c r="K162" s="54">
        <v>0</v>
      </c>
    </row>
    <row r="163" spans="1:11" ht="26.25" customHeight="1" outlineLevel="6" x14ac:dyDescent="0.3">
      <c r="A163" s="41"/>
      <c r="B163" s="16" t="s">
        <v>54</v>
      </c>
      <c r="C163" s="99">
        <f t="shared" si="33"/>
        <v>17136244.489999998</v>
      </c>
      <c r="D163" s="54">
        <v>17136244.489999998</v>
      </c>
      <c r="E163" s="54">
        <v>0</v>
      </c>
      <c r="F163" s="101">
        <f t="shared" ref="F163:F232" si="41">H163+J163</f>
        <v>16406234.33</v>
      </c>
      <c r="G163" s="54">
        <f t="shared" si="38"/>
        <v>95.739964141933186</v>
      </c>
      <c r="H163" s="54">
        <v>16406234.33</v>
      </c>
      <c r="I163" s="54">
        <f t="shared" si="39"/>
        <v>95.739964141933186</v>
      </c>
      <c r="J163" s="54">
        <v>0</v>
      </c>
      <c r="K163" s="54">
        <v>0</v>
      </c>
    </row>
    <row r="164" spans="1:11" ht="39.75" customHeight="1" outlineLevel="6" x14ac:dyDescent="0.3">
      <c r="A164" s="41"/>
      <c r="B164" s="16" t="s">
        <v>168</v>
      </c>
      <c r="C164" s="99">
        <f t="shared" si="33"/>
        <v>1000000</v>
      </c>
      <c r="D164" s="54">
        <v>0</v>
      </c>
      <c r="E164" s="54">
        <v>1000000</v>
      </c>
      <c r="F164" s="54">
        <f t="shared" si="41"/>
        <v>1000000</v>
      </c>
      <c r="G164" s="54">
        <f t="shared" si="38"/>
        <v>100</v>
      </c>
      <c r="H164" s="54">
        <v>0</v>
      </c>
      <c r="I164" s="54">
        <v>0</v>
      </c>
      <c r="J164" s="54">
        <v>1000000</v>
      </c>
      <c r="K164" s="54">
        <f>J164/E164*100</f>
        <v>100</v>
      </c>
    </row>
    <row r="165" spans="1:11" ht="28.5" customHeight="1" outlineLevel="6" x14ac:dyDescent="0.3">
      <c r="A165" s="41"/>
      <c r="B165" s="16" t="s">
        <v>169</v>
      </c>
      <c r="C165" s="81">
        <f t="shared" si="33"/>
        <v>10101.01</v>
      </c>
      <c r="D165" s="54">
        <v>10101.01</v>
      </c>
      <c r="E165" s="54">
        <v>0</v>
      </c>
      <c r="F165" s="54">
        <f t="shared" si="41"/>
        <v>10101.01</v>
      </c>
      <c r="G165" s="54">
        <f t="shared" si="38"/>
        <v>100</v>
      </c>
      <c r="H165" s="54">
        <v>10101.01</v>
      </c>
      <c r="I165" s="54">
        <f t="shared" si="39"/>
        <v>100</v>
      </c>
      <c r="J165" s="54">
        <v>0</v>
      </c>
      <c r="K165" s="54"/>
    </row>
    <row r="166" spans="1:11" ht="27" customHeight="1" outlineLevel="6" x14ac:dyDescent="0.3">
      <c r="A166" s="41"/>
      <c r="B166" s="15" t="s">
        <v>55</v>
      </c>
      <c r="C166" s="82">
        <f t="shared" si="33"/>
        <v>8298351</v>
      </c>
      <c r="D166" s="52">
        <f>D167+D168</f>
        <v>8298351</v>
      </c>
      <c r="E166" s="52">
        <f t="shared" ref="E166:J166" si="42">E167+E168</f>
        <v>0</v>
      </c>
      <c r="F166" s="52">
        <f t="shared" si="41"/>
        <v>8273562.9400000004</v>
      </c>
      <c r="G166" s="52">
        <f t="shared" si="38"/>
        <v>99.701289328446109</v>
      </c>
      <c r="H166" s="52">
        <f>H167+H168</f>
        <v>8273562.9400000004</v>
      </c>
      <c r="I166" s="52">
        <f t="shared" si="39"/>
        <v>99.701289328446109</v>
      </c>
      <c r="J166" s="52">
        <f t="shared" si="42"/>
        <v>0</v>
      </c>
      <c r="K166" s="52">
        <v>0</v>
      </c>
    </row>
    <row r="167" spans="1:11" ht="24.75" customHeight="1" outlineLevel="7" x14ac:dyDescent="0.3">
      <c r="A167" s="41"/>
      <c r="B167" s="16" t="s">
        <v>140</v>
      </c>
      <c r="C167" s="83">
        <f t="shared" si="33"/>
        <v>6500</v>
      </c>
      <c r="D167" s="54">
        <v>6500</v>
      </c>
      <c r="E167" s="54">
        <v>0</v>
      </c>
      <c r="F167" s="54">
        <f t="shared" si="41"/>
        <v>6500</v>
      </c>
      <c r="G167" s="54">
        <f t="shared" si="38"/>
        <v>100</v>
      </c>
      <c r="H167" s="54">
        <v>6500</v>
      </c>
      <c r="I167" s="54">
        <f t="shared" si="39"/>
        <v>100</v>
      </c>
      <c r="J167" s="54">
        <v>0</v>
      </c>
      <c r="K167" s="54">
        <v>0</v>
      </c>
    </row>
    <row r="168" spans="1:11" ht="26.4" outlineLevel="7" x14ac:dyDescent="0.3">
      <c r="A168" s="41"/>
      <c r="B168" s="22" t="s">
        <v>141</v>
      </c>
      <c r="C168" s="84">
        <f t="shared" si="33"/>
        <v>8291851</v>
      </c>
      <c r="D168" s="69">
        <v>8291851</v>
      </c>
      <c r="E168" s="54">
        <v>0</v>
      </c>
      <c r="F168" s="54">
        <f t="shared" si="41"/>
        <v>8267062.9400000004</v>
      </c>
      <c r="G168" s="54">
        <f t="shared" si="38"/>
        <v>99.70105516850218</v>
      </c>
      <c r="H168" s="54">
        <v>8267062.9400000004</v>
      </c>
      <c r="I168" s="54">
        <f t="shared" si="39"/>
        <v>99.70105516850218</v>
      </c>
      <c r="J168" s="54">
        <v>0</v>
      </c>
      <c r="K168" s="54">
        <v>0</v>
      </c>
    </row>
    <row r="169" spans="1:11" ht="31.95" customHeight="1" outlineLevel="7" x14ac:dyDescent="0.3">
      <c r="A169" s="41"/>
      <c r="B169" s="25" t="s">
        <v>184</v>
      </c>
      <c r="C169" s="85">
        <f t="shared" si="33"/>
        <v>5710539.879999999</v>
      </c>
      <c r="D169" s="52">
        <f>D171+D170+D172+D173</f>
        <v>740838.1</v>
      </c>
      <c r="E169" s="52">
        <f>E171+E170+E172+E173</f>
        <v>4969701.7799999993</v>
      </c>
      <c r="F169" s="52">
        <f t="shared" si="41"/>
        <v>5705355.3299999991</v>
      </c>
      <c r="G169" s="52">
        <f t="shared" si="38"/>
        <v>99.909210860812692</v>
      </c>
      <c r="H169" s="52">
        <f>H171+H170+H172+H173</f>
        <v>735653.55</v>
      </c>
      <c r="I169" s="54">
        <f t="shared" si="39"/>
        <v>99.300177731139911</v>
      </c>
      <c r="J169" s="52">
        <f>J171+J170+J172+J173</f>
        <v>4969701.7799999993</v>
      </c>
      <c r="K169" s="52">
        <f t="shared" ref="K169:K232" si="43">J169/E169*100</f>
        <v>100</v>
      </c>
    </row>
    <row r="170" spans="1:11" ht="28.5" customHeight="1" outlineLevel="7" x14ac:dyDescent="0.3">
      <c r="A170" s="41"/>
      <c r="B170" s="38" t="s">
        <v>170</v>
      </c>
      <c r="C170" s="84">
        <f t="shared" si="33"/>
        <v>2482971.7799999998</v>
      </c>
      <c r="D170" s="69">
        <v>0</v>
      </c>
      <c r="E170" s="54">
        <v>2482971.7799999998</v>
      </c>
      <c r="F170" s="54">
        <f t="shared" si="41"/>
        <v>2482971.7799999998</v>
      </c>
      <c r="G170" s="54">
        <f t="shared" si="38"/>
        <v>100</v>
      </c>
      <c r="H170" s="54">
        <v>0</v>
      </c>
      <c r="I170" s="54">
        <v>0</v>
      </c>
      <c r="J170" s="54">
        <v>2482971.7799999998</v>
      </c>
      <c r="K170" s="54">
        <f t="shared" si="43"/>
        <v>100</v>
      </c>
    </row>
    <row r="171" spans="1:11" ht="21" customHeight="1" outlineLevel="7" x14ac:dyDescent="0.3">
      <c r="A171" s="41"/>
      <c r="B171" s="26" t="s">
        <v>171</v>
      </c>
      <c r="C171" s="84">
        <f t="shared" si="33"/>
        <v>2486730</v>
      </c>
      <c r="D171" s="54">
        <v>0</v>
      </c>
      <c r="E171" s="54">
        <v>2486730</v>
      </c>
      <c r="F171" s="54">
        <f t="shared" si="41"/>
        <v>2486730</v>
      </c>
      <c r="G171" s="54">
        <f t="shared" si="38"/>
        <v>100</v>
      </c>
      <c r="H171" s="54">
        <v>0</v>
      </c>
      <c r="I171" s="54">
        <v>0</v>
      </c>
      <c r="J171" s="54">
        <v>2486730</v>
      </c>
      <c r="K171" s="54">
        <f t="shared" si="43"/>
        <v>100</v>
      </c>
    </row>
    <row r="172" spans="1:11" ht="27" customHeight="1" outlineLevel="7" x14ac:dyDescent="0.3">
      <c r="A172" s="41"/>
      <c r="B172" s="22" t="s">
        <v>172</v>
      </c>
      <c r="C172" s="84">
        <f t="shared" si="33"/>
        <v>25080.52</v>
      </c>
      <c r="D172" s="54">
        <v>25080.52</v>
      </c>
      <c r="E172" s="54">
        <f t="shared" ref="E172:J172" si="44">E173</f>
        <v>0</v>
      </c>
      <c r="F172" s="54">
        <f t="shared" si="41"/>
        <v>25080.52</v>
      </c>
      <c r="G172" s="54">
        <f t="shared" si="38"/>
        <v>100</v>
      </c>
      <c r="H172" s="54">
        <v>25080.52</v>
      </c>
      <c r="I172" s="54">
        <f t="shared" si="39"/>
        <v>100</v>
      </c>
      <c r="J172" s="54">
        <f t="shared" si="44"/>
        <v>0</v>
      </c>
      <c r="K172" s="54">
        <v>0</v>
      </c>
    </row>
    <row r="173" spans="1:11" ht="30" customHeight="1" outlineLevel="7" x14ac:dyDescent="0.3">
      <c r="A173" s="41"/>
      <c r="B173" s="27" t="s">
        <v>103</v>
      </c>
      <c r="C173" s="86">
        <f t="shared" si="33"/>
        <v>715757.58</v>
      </c>
      <c r="D173" s="70">
        <v>715757.58</v>
      </c>
      <c r="E173" s="70">
        <v>0</v>
      </c>
      <c r="F173" s="70">
        <f t="shared" si="41"/>
        <v>710573.03</v>
      </c>
      <c r="G173" s="70">
        <f t="shared" si="38"/>
        <v>99.275655592777667</v>
      </c>
      <c r="H173" s="70">
        <v>710573.03</v>
      </c>
      <c r="I173" s="70">
        <f t="shared" si="39"/>
        <v>99.275655592777667</v>
      </c>
      <c r="J173" s="70">
        <v>0</v>
      </c>
      <c r="K173" s="70">
        <v>0</v>
      </c>
    </row>
    <row r="174" spans="1:11" ht="28.5" customHeight="1" outlineLevel="7" x14ac:dyDescent="0.3">
      <c r="A174" s="41"/>
      <c r="B174" s="39" t="s">
        <v>104</v>
      </c>
      <c r="C174" s="85">
        <f>D174+E174</f>
        <v>403080</v>
      </c>
      <c r="D174" s="63">
        <f>D175+D176</f>
        <v>403080</v>
      </c>
      <c r="E174" s="63">
        <f>E175</f>
        <v>0</v>
      </c>
      <c r="F174" s="63">
        <f>H174+J174</f>
        <v>403080</v>
      </c>
      <c r="G174" s="70">
        <f t="shared" si="38"/>
        <v>100</v>
      </c>
      <c r="H174" s="63">
        <f>H175+H176</f>
        <v>403080</v>
      </c>
      <c r="I174" s="70">
        <f t="shared" si="39"/>
        <v>100</v>
      </c>
      <c r="J174" s="63">
        <f>J175</f>
        <v>0</v>
      </c>
      <c r="K174" s="70">
        <v>0</v>
      </c>
    </row>
    <row r="175" spans="1:11" ht="29.25" customHeight="1" outlineLevel="7" x14ac:dyDescent="0.3">
      <c r="A175" s="41"/>
      <c r="B175" s="38" t="s">
        <v>105</v>
      </c>
      <c r="C175" s="86">
        <f>D175+E175</f>
        <v>45080</v>
      </c>
      <c r="D175" s="74">
        <v>45080</v>
      </c>
      <c r="E175" s="74">
        <v>0</v>
      </c>
      <c r="F175" s="74">
        <f>H175+J175</f>
        <v>45080</v>
      </c>
      <c r="G175" s="70">
        <f t="shared" si="38"/>
        <v>100</v>
      </c>
      <c r="H175" s="74">
        <v>45080</v>
      </c>
      <c r="I175" s="70">
        <f t="shared" si="39"/>
        <v>100</v>
      </c>
      <c r="J175" s="74">
        <v>0</v>
      </c>
      <c r="K175" s="70">
        <v>0</v>
      </c>
    </row>
    <row r="176" spans="1:11" ht="29.25" customHeight="1" outlineLevel="7" x14ac:dyDescent="0.3">
      <c r="A176" s="41"/>
      <c r="B176" s="38" t="s">
        <v>221</v>
      </c>
      <c r="C176" s="86">
        <f>D176+E176</f>
        <v>358000</v>
      </c>
      <c r="D176" s="74">
        <v>358000</v>
      </c>
      <c r="E176" s="74">
        <v>0</v>
      </c>
      <c r="F176" s="74">
        <f>H176+J176</f>
        <v>358000</v>
      </c>
      <c r="G176" s="74">
        <f t="shared" si="38"/>
        <v>100</v>
      </c>
      <c r="H176" s="74">
        <v>358000</v>
      </c>
      <c r="I176" s="98">
        <f t="shared" si="39"/>
        <v>100</v>
      </c>
      <c r="J176" s="74">
        <v>0</v>
      </c>
      <c r="K176" s="70">
        <v>0</v>
      </c>
    </row>
    <row r="177" spans="1:11" ht="27.75" customHeight="1" outlineLevel="7" x14ac:dyDescent="0.3">
      <c r="A177" s="41"/>
      <c r="B177" s="39" t="s">
        <v>106</v>
      </c>
      <c r="C177" s="85">
        <f>D177+E177</f>
        <v>32614888.079999998</v>
      </c>
      <c r="D177" s="63">
        <f>D178+D179</f>
        <v>326148.88</v>
      </c>
      <c r="E177" s="63">
        <f>E178+E179</f>
        <v>32288739.199999999</v>
      </c>
      <c r="F177" s="63">
        <f>H177+J177</f>
        <v>32614888.079999998</v>
      </c>
      <c r="G177" s="63">
        <f t="shared" si="38"/>
        <v>100</v>
      </c>
      <c r="H177" s="63">
        <f>H178+H179</f>
        <v>326148.88</v>
      </c>
      <c r="I177" s="87">
        <f t="shared" si="39"/>
        <v>100</v>
      </c>
      <c r="J177" s="63">
        <f>J178+J179</f>
        <v>32288739.199999999</v>
      </c>
      <c r="K177" s="70">
        <f>J177/E177*100</f>
        <v>100</v>
      </c>
    </row>
    <row r="178" spans="1:11" ht="54.75" customHeight="1" outlineLevel="7" x14ac:dyDescent="0.3">
      <c r="A178" s="41"/>
      <c r="B178" s="38" t="s">
        <v>174</v>
      </c>
      <c r="C178" s="86">
        <f t="shared" si="33"/>
        <v>32340923.02</v>
      </c>
      <c r="D178" s="88">
        <v>52183.82</v>
      </c>
      <c r="E178" s="88">
        <v>32288739.199999999</v>
      </c>
      <c r="F178" s="73">
        <f t="shared" si="41"/>
        <v>32340923.02</v>
      </c>
      <c r="G178" s="63">
        <f t="shared" si="38"/>
        <v>100</v>
      </c>
      <c r="H178" s="88">
        <v>52183.82</v>
      </c>
      <c r="I178" s="87">
        <f t="shared" si="39"/>
        <v>100</v>
      </c>
      <c r="J178" s="88">
        <v>32288739.199999999</v>
      </c>
      <c r="K178" s="70">
        <f>J178/E178*100</f>
        <v>100</v>
      </c>
    </row>
    <row r="179" spans="1:11" ht="41.25" customHeight="1" outlineLevel="7" x14ac:dyDescent="0.3">
      <c r="A179" s="42"/>
      <c r="B179" s="38" t="s">
        <v>173</v>
      </c>
      <c r="C179" s="84">
        <f t="shared" ref="C179:C232" si="45">D179+E179</f>
        <v>273965.06</v>
      </c>
      <c r="D179" s="74">
        <v>273965.06</v>
      </c>
      <c r="E179" s="74">
        <v>0</v>
      </c>
      <c r="F179" s="74">
        <f t="shared" si="41"/>
        <v>273965.06</v>
      </c>
      <c r="G179" s="74">
        <f t="shared" si="38"/>
        <v>100</v>
      </c>
      <c r="H179" s="74">
        <v>273965.06</v>
      </c>
      <c r="I179" s="91">
        <f t="shared" si="39"/>
        <v>100</v>
      </c>
      <c r="J179" s="74">
        <v>0</v>
      </c>
      <c r="K179" s="74">
        <v>0</v>
      </c>
    </row>
    <row r="180" spans="1:11" s="106" customFormat="1" ht="27.75" customHeight="1" outlineLevel="7" x14ac:dyDescent="0.3">
      <c r="A180" s="105">
        <v>12</v>
      </c>
      <c r="B180" s="126" t="s">
        <v>56</v>
      </c>
      <c r="C180" s="127">
        <f t="shared" si="45"/>
        <v>3060196.53</v>
      </c>
      <c r="D180" s="121">
        <f>D181</f>
        <v>3060196.53</v>
      </c>
      <c r="E180" s="121">
        <f t="shared" ref="E180:J180" si="46">E181</f>
        <v>0</v>
      </c>
      <c r="F180" s="121">
        <f t="shared" si="41"/>
        <v>3059564.9299999997</v>
      </c>
      <c r="G180" s="121">
        <f t="shared" si="38"/>
        <v>99.979360802686742</v>
      </c>
      <c r="H180" s="121">
        <f t="shared" si="46"/>
        <v>3059564.9299999997</v>
      </c>
      <c r="I180" s="121">
        <f t="shared" si="39"/>
        <v>99.979360802686742</v>
      </c>
      <c r="J180" s="121">
        <f t="shared" si="46"/>
        <v>0</v>
      </c>
      <c r="K180" s="124">
        <v>0</v>
      </c>
    </row>
    <row r="181" spans="1:11" ht="24" customHeight="1" outlineLevel="7" x14ac:dyDescent="0.3">
      <c r="A181" s="41"/>
      <c r="B181" s="17" t="s">
        <v>57</v>
      </c>
      <c r="C181" s="89">
        <f t="shared" si="45"/>
        <v>3060196.53</v>
      </c>
      <c r="D181" s="52">
        <f>D182+D183</f>
        <v>3060196.53</v>
      </c>
      <c r="E181" s="52">
        <f t="shared" ref="E181" si="47">E182</f>
        <v>0</v>
      </c>
      <c r="F181" s="52">
        <f t="shared" si="41"/>
        <v>3059564.9299999997</v>
      </c>
      <c r="G181" s="52">
        <f t="shared" si="38"/>
        <v>99.979360802686742</v>
      </c>
      <c r="H181" s="52">
        <f>H182+H183</f>
        <v>3059564.9299999997</v>
      </c>
      <c r="I181" s="52">
        <f t="shared" si="39"/>
        <v>99.979360802686742</v>
      </c>
      <c r="J181" s="52">
        <f t="shared" ref="J181" si="48">J182</f>
        <v>0</v>
      </c>
      <c r="K181" s="52">
        <v>0</v>
      </c>
    </row>
    <row r="182" spans="1:11" ht="21" customHeight="1" outlineLevel="7" x14ac:dyDescent="0.3">
      <c r="A182" s="42"/>
      <c r="B182" s="22" t="s">
        <v>58</v>
      </c>
      <c r="C182" s="84">
        <f t="shared" si="45"/>
        <v>2406196.5299999998</v>
      </c>
      <c r="D182" s="54">
        <v>2406196.5299999998</v>
      </c>
      <c r="E182" s="54">
        <v>0</v>
      </c>
      <c r="F182" s="54">
        <f t="shared" si="41"/>
        <v>2406196.5299999998</v>
      </c>
      <c r="G182" s="54">
        <f t="shared" si="38"/>
        <v>100</v>
      </c>
      <c r="H182" s="54">
        <v>2406196.5299999998</v>
      </c>
      <c r="I182" s="54">
        <f t="shared" si="39"/>
        <v>100</v>
      </c>
      <c r="J182" s="54">
        <v>0</v>
      </c>
      <c r="K182" s="54">
        <v>0</v>
      </c>
    </row>
    <row r="183" spans="1:11" ht="29.25" customHeight="1" outlineLevel="7" x14ac:dyDescent="0.3">
      <c r="A183" s="41"/>
      <c r="B183" s="22" t="s">
        <v>214</v>
      </c>
      <c r="C183" s="84">
        <f t="shared" si="45"/>
        <v>654000</v>
      </c>
      <c r="D183" s="54">
        <v>654000</v>
      </c>
      <c r="E183" s="54">
        <v>0</v>
      </c>
      <c r="F183" s="54">
        <f t="shared" si="41"/>
        <v>653368.4</v>
      </c>
      <c r="G183" s="54">
        <f t="shared" si="38"/>
        <v>99.903425076452606</v>
      </c>
      <c r="H183" s="54">
        <v>653368.4</v>
      </c>
      <c r="I183" s="54">
        <f t="shared" si="39"/>
        <v>99.903425076452606</v>
      </c>
      <c r="J183" s="54">
        <v>0</v>
      </c>
      <c r="K183" s="54">
        <v>0</v>
      </c>
    </row>
    <row r="184" spans="1:11" s="106" customFormat="1" ht="28.5" customHeight="1" outlineLevel="7" x14ac:dyDescent="0.3">
      <c r="A184" s="105"/>
      <c r="B184" s="115" t="s">
        <v>59</v>
      </c>
      <c r="C184" s="127">
        <f t="shared" si="45"/>
        <v>3485239.19</v>
      </c>
      <c r="D184" s="117">
        <f>D185+D190+D192</f>
        <v>1939108.73</v>
      </c>
      <c r="E184" s="117">
        <f>E185+E190+E192</f>
        <v>1546130.46</v>
      </c>
      <c r="F184" s="117">
        <f t="shared" si="41"/>
        <v>3309235.52</v>
      </c>
      <c r="G184" s="117">
        <f t="shared" si="38"/>
        <v>94.950026084149485</v>
      </c>
      <c r="H184" s="117">
        <f>H185+H190+H192</f>
        <v>1939108.72</v>
      </c>
      <c r="I184" s="117">
        <f t="shared" si="39"/>
        <v>99.999999484299167</v>
      </c>
      <c r="J184" s="117">
        <f>J185+J190+J192</f>
        <v>1370126.8</v>
      </c>
      <c r="K184" s="117">
        <f t="shared" si="43"/>
        <v>88.616506526881309</v>
      </c>
    </row>
    <row r="185" spans="1:11" ht="27.75" customHeight="1" outlineLevel="7" x14ac:dyDescent="0.3">
      <c r="A185" s="41"/>
      <c r="B185" s="15" t="s">
        <v>60</v>
      </c>
      <c r="C185" s="89">
        <f t="shared" si="45"/>
        <v>2459711.91</v>
      </c>
      <c r="D185" s="52">
        <f>D186+D187+D188+D189</f>
        <v>913581.45</v>
      </c>
      <c r="E185" s="52">
        <f t="shared" ref="E185" si="49">E186+E187+E188+E189</f>
        <v>1546130.46</v>
      </c>
      <c r="F185" s="52">
        <f t="shared" si="41"/>
        <v>2283708.2400000002</v>
      </c>
      <c r="G185" s="52">
        <f t="shared" si="38"/>
        <v>92.844541294268893</v>
      </c>
      <c r="H185" s="52">
        <f>H186+H187+H188+H189</f>
        <v>913581.44</v>
      </c>
      <c r="I185" s="52">
        <f t="shared" si="39"/>
        <v>99.999998905406855</v>
      </c>
      <c r="J185" s="52">
        <f>J186+J187+J188+J189</f>
        <v>1370126.8</v>
      </c>
      <c r="K185" s="52">
        <f t="shared" si="43"/>
        <v>88.616506526881309</v>
      </c>
    </row>
    <row r="186" spans="1:11" ht="17.25" customHeight="1" outlineLevel="7" x14ac:dyDescent="0.3">
      <c r="A186" s="41"/>
      <c r="B186" s="16" t="s">
        <v>61</v>
      </c>
      <c r="C186" s="84">
        <f t="shared" si="45"/>
        <v>823394.36</v>
      </c>
      <c r="D186" s="54">
        <v>823394.36</v>
      </c>
      <c r="E186" s="54">
        <v>0</v>
      </c>
      <c r="F186" s="54">
        <f t="shared" si="41"/>
        <v>823394.35</v>
      </c>
      <c r="G186" s="54">
        <f t="shared" si="38"/>
        <v>99.999998785515118</v>
      </c>
      <c r="H186" s="54">
        <v>823394.35</v>
      </c>
      <c r="I186" s="54">
        <f t="shared" si="39"/>
        <v>99.999998785515118</v>
      </c>
      <c r="J186" s="54">
        <v>0</v>
      </c>
      <c r="K186" s="54">
        <v>0</v>
      </c>
    </row>
    <row r="187" spans="1:11" ht="26.4" outlineLevel="7" x14ac:dyDescent="0.3">
      <c r="A187" s="41"/>
      <c r="B187" s="16" t="s">
        <v>62</v>
      </c>
      <c r="C187" s="84">
        <f t="shared" si="45"/>
        <v>90187.09</v>
      </c>
      <c r="D187" s="54">
        <v>90187.09</v>
      </c>
      <c r="E187" s="54">
        <v>0</v>
      </c>
      <c r="F187" s="54">
        <f t="shared" si="41"/>
        <v>90187.09</v>
      </c>
      <c r="G187" s="54">
        <f t="shared" si="38"/>
        <v>100</v>
      </c>
      <c r="H187" s="54">
        <v>90187.09</v>
      </c>
      <c r="I187" s="54">
        <f t="shared" si="39"/>
        <v>100</v>
      </c>
      <c r="J187" s="54">
        <v>0</v>
      </c>
      <c r="K187" s="54">
        <v>0</v>
      </c>
    </row>
    <row r="188" spans="1:11" ht="17.25" customHeight="1" outlineLevel="7" x14ac:dyDescent="0.3">
      <c r="A188" s="41"/>
      <c r="B188" s="16" t="s">
        <v>63</v>
      </c>
      <c r="C188" s="84">
        <f t="shared" si="45"/>
        <v>0</v>
      </c>
      <c r="D188" s="54">
        <v>0</v>
      </c>
      <c r="E188" s="54">
        <v>0</v>
      </c>
      <c r="F188" s="54">
        <f t="shared" si="41"/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</row>
    <row r="189" spans="1:11" ht="60" customHeight="1" outlineLevel="7" x14ac:dyDescent="0.3">
      <c r="A189" s="41"/>
      <c r="B189" s="16" t="s">
        <v>185</v>
      </c>
      <c r="C189" s="84">
        <f t="shared" si="45"/>
        <v>1546130.46</v>
      </c>
      <c r="D189" s="54">
        <v>0</v>
      </c>
      <c r="E189" s="54">
        <v>1546130.46</v>
      </c>
      <c r="F189" s="54">
        <f t="shared" si="41"/>
        <v>1370126.8</v>
      </c>
      <c r="G189" s="54">
        <f t="shared" si="38"/>
        <v>88.616506526881309</v>
      </c>
      <c r="H189" s="54">
        <v>0</v>
      </c>
      <c r="I189" s="54">
        <v>0</v>
      </c>
      <c r="J189" s="54">
        <v>1370126.8</v>
      </c>
      <c r="K189" s="54">
        <f t="shared" si="43"/>
        <v>88.616506526881309</v>
      </c>
    </row>
    <row r="190" spans="1:11" ht="26.4" outlineLevel="1" x14ac:dyDescent="0.3">
      <c r="A190" s="41"/>
      <c r="B190" s="15" t="s">
        <v>64</v>
      </c>
      <c r="C190" s="89">
        <f t="shared" si="45"/>
        <v>1025527.28</v>
      </c>
      <c r="D190" s="52">
        <f>D191</f>
        <v>1025527.28</v>
      </c>
      <c r="E190" s="52">
        <f t="shared" ref="E190" si="50">E191</f>
        <v>0</v>
      </c>
      <c r="F190" s="52">
        <f t="shared" si="41"/>
        <v>1025527.28</v>
      </c>
      <c r="G190" s="52">
        <f t="shared" si="38"/>
        <v>100</v>
      </c>
      <c r="H190" s="52">
        <f>H191</f>
        <v>1025527.28</v>
      </c>
      <c r="I190" s="52">
        <f t="shared" si="39"/>
        <v>100</v>
      </c>
      <c r="J190" s="52">
        <f>J191</f>
        <v>0</v>
      </c>
      <c r="K190" s="52">
        <v>0</v>
      </c>
    </row>
    <row r="191" spans="1:11" ht="15.75" customHeight="1" outlineLevel="2" x14ac:dyDescent="0.3">
      <c r="A191" s="41"/>
      <c r="B191" s="16" t="s">
        <v>65</v>
      </c>
      <c r="C191" s="84">
        <f t="shared" si="45"/>
        <v>1025527.28</v>
      </c>
      <c r="D191" s="54">
        <v>1025527.28</v>
      </c>
      <c r="E191" s="54">
        <v>0</v>
      </c>
      <c r="F191" s="54">
        <f t="shared" si="41"/>
        <v>1025527.28</v>
      </c>
      <c r="G191" s="54">
        <f t="shared" si="38"/>
        <v>100</v>
      </c>
      <c r="H191" s="54">
        <v>1025527.28</v>
      </c>
      <c r="I191" s="54">
        <f t="shared" si="39"/>
        <v>100</v>
      </c>
      <c r="J191" s="54">
        <v>0</v>
      </c>
      <c r="K191" s="54">
        <v>0</v>
      </c>
    </row>
    <row r="192" spans="1:11" ht="27.75" customHeight="1" outlineLevel="2" x14ac:dyDescent="0.3">
      <c r="A192" s="41"/>
      <c r="B192" s="15" t="s">
        <v>186</v>
      </c>
      <c r="C192" s="89">
        <f t="shared" si="45"/>
        <v>0</v>
      </c>
      <c r="D192" s="52">
        <f>D193</f>
        <v>0</v>
      </c>
      <c r="E192" s="52">
        <f>E193</f>
        <v>0</v>
      </c>
      <c r="F192" s="52">
        <f t="shared" si="41"/>
        <v>0</v>
      </c>
      <c r="G192" s="52">
        <v>0</v>
      </c>
      <c r="H192" s="52">
        <f>H193</f>
        <v>0</v>
      </c>
      <c r="I192" s="52">
        <v>0</v>
      </c>
      <c r="J192" s="52">
        <f>J193</f>
        <v>0</v>
      </c>
      <c r="K192" s="52">
        <v>0</v>
      </c>
    </row>
    <row r="193" spans="1:11" ht="27" customHeight="1" outlineLevel="2" x14ac:dyDescent="0.3">
      <c r="A193" s="42"/>
      <c r="B193" s="16" t="s">
        <v>187</v>
      </c>
      <c r="C193" s="84">
        <f t="shared" si="45"/>
        <v>0</v>
      </c>
      <c r="D193" s="54">
        <v>0</v>
      </c>
      <c r="E193" s="54">
        <v>0</v>
      </c>
      <c r="F193" s="54">
        <f t="shared" si="41"/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</row>
    <row r="194" spans="1:11" s="106" customFormat="1" ht="27" customHeight="1" outlineLevel="3" x14ac:dyDescent="0.3">
      <c r="A194" s="105">
        <v>13</v>
      </c>
      <c r="B194" s="115" t="s">
        <v>203</v>
      </c>
      <c r="C194" s="127">
        <f t="shared" si="45"/>
        <v>465608.46</v>
      </c>
      <c r="D194" s="117">
        <f>D195</f>
        <v>4656.08</v>
      </c>
      <c r="E194" s="117">
        <f t="shared" ref="E194:J194" si="51">E195</f>
        <v>460952.38</v>
      </c>
      <c r="F194" s="117">
        <f t="shared" si="41"/>
        <v>465608.46</v>
      </c>
      <c r="G194" s="117">
        <f t="shared" si="38"/>
        <v>100</v>
      </c>
      <c r="H194" s="117">
        <f t="shared" si="51"/>
        <v>4656.08</v>
      </c>
      <c r="I194" s="117">
        <f t="shared" si="39"/>
        <v>100</v>
      </c>
      <c r="J194" s="117">
        <f t="shared" si="51"/>
        <v>460952.38</v>
      </c>
      <c r="K194" s="117">
        <f t="shared" si="43"/>
        <v>100</v>
      </c>
    </row>
    <row r="195" spans="1:11" ht="53.25" customHeight="1" outlineLevel="4" x14ac:dyDescent="0.3">
      <c r="A195" s="41"/>
      <c r="B195" s="15" t="s">
        <v>66</v>
      </c>
      <c r="C195" s="89">
        <f t="shared" si="45"/>
        <v>465608.46</v>
      </c>
      <c r="D195" s="52">
        <f>D196</f>
        <v>4656.08</v>
      </c>
      <c r="E195" s="52">
        <f t="shared" ref="E195" si="52">E196</f>
        <v>460952.38</v>
      </c>
      <c r="F195" s="52">
        <f t="shared" si="41"/>
        <v>465608.46</v>
      </c>
      <c r="G195" s="52">
        <f t="shared" si="38"/>
        <v>100</v>
      </c>
      <c r="H195" s="52">
        <f t="shared" ref="H195:J195" si="53">H196</f>
        <v>4656.08</v>
      </c>
      <c r="I195" s="52">
        <f t="shared" si="39"/>
        <v>100</v>
      </c>
      <c r="J195" s="52">
        <f t="shared" si="53"/>
        <v>460952.38</v>
      </c>
      <c r="K195" s="52">
        <f t="shared" si="43"/>
        <v>100</v>
      </c>
    </row>
    <row r="196" spans="1:11" ht="51" customHeight="1" outlineLevel="5" x14ac:dyDescent="0.3">
      <c r="A196" s="42"/>
      <c r="B196" s="16" t="s">
        <v>223</v>
      </c>
      <c r="C196" s="84">
        <f t="shared" si="45"/>
        <v>465608.46</v>
      </c>
      <c r="D196" s="54">
        <v>4656.08</v>
      </c>
      <c r="E196" s="54">
        <v>460952.38</v>
      </c>
      <c r="F196" s="54">
        <f t="shared" si="41"/>
        <v>465608.46</v>
      </c>
      <c r="G196" s="54">
        <f t="shared" si="38"/>
        <v>100</v>
      </c>
      <c r="H196" s="54">
        <v>4656.08</v>
      </c>
      <c r="I196" s="54">
        <f t="shared" si="39"/>
        <v>100</v>
      </c>
      <c r="J196" s="54">
        <v>460952.38</v>
      </c>
      <c r="K196" s="54">
        <f t="shared" si="43"/>
        <v>100</v>
      </c>
    </row>
    <row r="197" spans="1:11" s="106" customFormat="1" ht="30" customHeight="1" outlineLevel="6" x14ac:dyDescent="0.3">
      <c r="A197" s="105">
        <v>14</v>
      </c>
      <c r="B197" s="115" t="s">
        <v>200</v>
      </c>
      <c r="C197" s="127">
        <f t="shared" si="45"/>
        <v>4729021.3499999996</v>
      </c>
      <c r="D197" s="117">
        <f>D198+D214+D209+D207</f>
        <v>2313025.35</v>
      </c>
      <c r="E197" s="117">
        <f>E198+E214+E209</f>
        <v>2415996</v>
      </c>
      <c r="F197" s="117">
        <f t="shared" si="41"/>
        <v>4685125.5199999996</v>
      </c>
      <c r="G197" s="117">
        <f t="shared" si="38"/>
        <v>99.071777715700094</v>
      </c>
      <c r="H197" s="117">
        <f>H198+H214+H209+H207</f>
        <v>2269129.52</v>
      </c>
      <c r="I197" s="117">
        <f t="shared" si="39"/>
        <v>98.102233077557926</v>
      </c>
      <c r="J197" s="117">
        <f>J198+J214+J209+J207</f>
        <v>2415996</v>
      </c>
      <c r="K197" s="120">
        <f t="shared" si="43"/>
        <v>100</v>
      </c>
    </row>
    <row r="198" spans="1:11" ht="27" customHeight="1" outlineLevel="3" x14ac:dyDescent="0.3">
      <c r="A198" s="41"/>
      <c r="B198" s="28" t="s">
        <v>108</v>
      </c>
      <c r="C198" s="89">
        <f t="shared" si="45"/>
        <v>991870</v>
      </c>
      <c r="D198" s="52">
        <f>D199+D200+D201+D202+D203+D204+D205+D206</f>
        <v>991870</v>
      </c>
      <c r="E198" s="52">
        <f>E199+E200+E201+E202+E203+E204+E205+E206</f>
        <v>0</v>
      </c>
      <c r="F198" s="52">
        <f t="shared" si="41"/>
        <v>956584.44000000006</v>
      </c>
      <c r="G198" s="52">
        <f t="shared" si="38"/>
        <v>96.442521701432653</v>
      </c>
      <c r="H198" s="52">
        <f>H199+H200+H201+H202+H203+H204+H205+H206</f>
        <v>956584.44000000006</v>
      </c>
      <c r="I198" s="52">
        <f t="shared" si="39"/>
        <v>96.442521701432653</v>
      </c>
      <c r="J198" s="52">
        <f>J199+J200+J201+J202+J203+J204+J205+J206</f>
        <v>0</v>
      </c>
      <c r="K198" s="52">
        <v>0</v>
      </c>
    </row>
    <row r="199" spans="1:11" ht="55.5" customHeight="1" outlineLevel="3" x14ac:dyDescent="0.3">
      <c r="A199" s="41"/>
      <c r="B199" s="38" t="s">
        <v>107</v>
      </c>
      <c r="C199" s="84">
        <f t="shared" si="45"/>
        <v>515000</v>
      </c>
      <c r="D199" s="70">
        <v>515000</v>
      </c>
      <c r="E199" s="70">
        <v>0</v>
      </c>
      <c r="F199" s="54">
        <f t="shared" si="41"/>
        <v>514200</v>
      </c>
      <c r="G199" s="70">
        <f t="shared" si="38"/>
        <v>99.844660194174764</v>
      </c>
      <c r="H199" s="70">
        <v>514200</v>
      </c>
      <c r="I199" s="70">
        <f t="shared" si="39"/>
        <v>99.844660194174764</v>
      </c>
      <c r="J199" s="70">
        <v>0</v>
      </c>
      <c r="K199" s="54">
        <v>0</v>
      </c>
    </row>
    <row r="200" spans="1:11" ht="24.75" customHeight="1" outlineLevel="3" x14ac:dyDescent="0.3">
      <c r="A200" s="41"/>
      <c r="B200" s="38" t="s">
        <v>109</v>
      </c>
      <c r="C200" s="84">
        <f t="shared" si="45"/>
        <v>68070</v>
      </c>
      <c r="D200" s="74">
        <v>68070</v>
      </c>
      <c r="E200" s="74">
        <v>0</v>
      </c>
      <c r="F200" s="54">
        <f t="shared" si="41"/>
        <v>68070</v>
      </c>
      <c r="G200" s="70">
        <f t="shared" si="38"/>
        <v>100</v>
      </c>
      <c r="H200" s="74">
        <v>68070</v>
      </c>
      <c r="I200" s="70">
        <f t="shared" si="39"/>
        <v>100</v>
      </c>
      <c r="J200" s="74">
        <v>0</v>
      </c>
      <c r="K200" s="54">
        <v>0</v>
      </c>
    </row>
    <row r="201" spans="1:11" ht="21" customHeight="1" outlineLevel="3" x14ac:dyDescent="0.3">
      <c r="A201" s="41"/>
      <c r="B201" s="38" t="s">
        <v>110</v>
      </c>
      <c r="C201" s="84">
        <f t="shared" si="45"/>
        <v>34000</v>
      </c>
      <c r="D201" s="74">
        <v>34000</v>
      </c>
      <c r="E201" s="74">
        <v>0</v>
      </c>
      <c r="F201" s="54">
        <f t="shared" si="41"/>
        <v>0</v>
      </c>
      <c r="G201" s="70">
        <f t="shared" si="38"/>
        <v>0</v>
      </c>
      <c r="H201" s="74">
        <v>0</v>
      </c>
      <c r="I201" s="70">
        <f t="shared" si="39"/>
        <v>0</v>
      </c>
      <c r="J201" s="74">
        <v>0</v>
      </c>
      <c r="K201" s="54">
        <v>0</v>
      </c>
    </row>
    <row r="202" spans="1:11" ht="27.75" customHeight="1" outlineLevel="3" x14ac:dyDescent="0.3">
      <c r="A202" s="41"/>
      <c r="B202" s="38" t="s">
        <v>188</v>
      </c>
      <c r="C202" s="84">
        <f t="shared" si="45"/>
        <v>200000</v>
      </c>
      <c r="D202" s="74">
        <v>200000</v>
      </c>
      <c r="E202" s="74">
        <v>0</v>
      </c>
      <c r="F202" s="54">
        <f t="shared" si="41"/>
        <v>200000</v>
      </c>
      <c r="G202" s="70">
        <f t="shared" si="38"/>
        <v>100</v>
      </c>
      <c r="H202" s="74">
        <v>200000</v>
      </c>
      <c r="I202" s="70">
        <f t="shared" si="39"/>
        <v>100</v>
      </c>
      <c r="J202" s="74">
        <v>0</v>
      </c>
      <c r="K202" s="54">
        <v>0</v>
      </c>
    </row>
    <row r="203" spans="1:11" ht="19.5" customHeight="1" outlineLevel="3" x14ac:dyDescent="0.3">
      <c r="A203" s="41"/>
      <c r="B203" s="38" t="s">
        <v>111</v>
      </c>
      <c r="C203" s="84">
        <f t="shared" si="45"/>
        <v>60000</v>
      </c>
      <c r="D203" s="74">
        <v>60000</v>
      </c>
      <c r="E203" s="74">
        <v>0</v>
      </c>
      <c r="F203" s="54">
        <f t="shared" si="41"/>
        <v>59815.92</v>
      </c>
      <c r="G203" s="70">
        <f t="shared" si="38"/>
        <v>99.69319999999999</v>
      </c>
      <c r="H203" s="74">
        <v>59815.92</v>
      </c>
      <c r="I203" s="70">
        <f t="shared" si="39"/>
        <v>99.69319999999999</v>
      </c>
      <c r="J203" s="74">
        <v>0</v>
      </c>
      <c r="K203" s="54">
        <v>0</v>
      </c>
    </row>
    <row r="204" spans="1:11" ht="27.75" customHeight="1" outlineLevel="3" x14ac:dyDescent="0.3">
      <c r="A204" s="41"/>
      <c r="B204" s="38" t="s">
        <v>189</v>
      </c>
      <c r="C204" s="84">
        <f t="shared" si="45"/>
        <v>19800</v>
      </c>
      <c r="D204" s="74">
        <v>19800</v>
      </c>
      <c r="E204" s="74">
        <v>0</v>
      </c>
      <c r="F204" s="54">
        <f t="shared" si="41"/>
        <v>19800</v>
      </c>
      <c r="G204" s="70">
        <f t="shared" si="38"/>
        <v>100</v>
      </c>
      <c r="H204" s="74">
        <v>19800</v>
      </c>
      <c r="I204" s="70">
        <f t="shared" si="39"/>
        <v>100</v>
      </c>
      <c r="J204" s="74">
        <v>0</v>
      </c>
      <c r="K204" s="54">
        <v>0</v>
      </c>
    </row>
    <row r="205" spans="1:11" ht="19.5" customHeight="1" outlineLevel="3" x14ac:dyDescent="0.3">
      <c r="A205" s="41"/>
      <c r="B205" s="38" t="s">
        <v>190</v>
      </c>
      <c r="C205" s="84">
        <f t="shared" si="45"/>
        <v>35000</v>
      </c>
      <c r="D205" s="74">
        <v>35000</v>
      </c>
      <c r="E205" s="74">
        <v>0</v>
      </c>
      <c r="F205" s="54">
        <f t="shared" si="41"/>
        <v>35000</v>
      </c>
      <c r="G205" s="70">
        <f t="shared" si="38"/>
        <v>100</v>
      </c>
      <c r="H205" s="74">
        <v>35000</v>
      </c>
      <c r="I205" s="70">
        <f t="shared" si="39"/>
        <v>100</v>
      </c>
      <c r="J205" s="74">
        <v>0</v>
      </c>
      <c r="K205" s="54">
        <v>0</v>
      </c>
    </row>
    <row r="206" spans="1:11" ht="26.25" customHeight="1" outlineLevel="3" x14ac:dyDescent="0.3">
      <c r="A206" s="41"/>
      <c r="B206" s="38" t="s">
        <v>191</v>
      </c>
      <c r="C206" s="84">
        <f t="shared" si="45"/>
        <v>60000</v>
      </c>
      <c r="D206" s="74">
        <v>60000</v>
      </c>
      <c r="E206" s="74">
        <v>0</v>
      </c>
      <c r="F206" s="54">
        <f t="shared" si="41"/>
        <v>59698.52</v>
      </c>
      <c r="G206" s="70">
        <f t="shared" si="38"/>
        <v>99.497533333333337</v>
      </c>
      <c r="H206" s="74">
        <v>59698.52</v>
      </c>
      <c r="I206" s="70">
        <f t="shared" si="39"/>
        <v>99.497533333333337</v>
      </c>
      <c r="J206" s="74">
        <v>0</v>
      </c>
      <c r="K206" s="54">
        <v>0</v>
      </c>
    </row>
    <row r="207" spans="1:11" ht="26.25" customHeight="1" outlineLevel="3" x14ac:dyDescent="0.3">
      <c r="A207" s="41"/>
      <c r="B207" s="39" t="s">
        <v>233</v>
      </c>
      <c r="C207" s="89">
        <f>D207+E207</f>
        <v>80000</v>
      </c>
      <c r="D207" s="63">
        <f>D208</f>
        <v>80000</v>
      </c>
      <c r="E207" s="63">
        <f>E208</f>
        <v>0</v>
      </c>
      <c r="F207" s="52">
        <f>H207+J207</f>
        <v>79958</v>
      </c>
      <c r="G207" s="90">
        <f t="shared" si="38"/>
        <v>99.947500000000005</v>
      </c>
      <c r="H207" s="63">
        <f>H208</f>
        <v>79958</v>
      </c>
      <c r="I207" s="90"/>
      <c r="J207" s="63">
        <f>J208</f>
        <v>0</v>
      </c>
      <c r="K207" s="52"/>
    </row>
    <row r="208" spans="1:11" ht="26.25" customHeight="1" outlineLevel="3" x14ac:dyDescent="0.3">
      <c r="A208" s="41"/>
      <c r="B208" s="38" t="s">
        <v>234</v>
      </c>
      <c r="C208" s="84">
        <f>D208+E208</f>
        <v>80000</v>
      </c>
      <c r="D208" s="74">
        <v>80000</v>
      </c>
      <c r="E208" s="74">
        <v>0</v>
      </c>
      <c r="F208" s="54">
        <f>H208+J208</f>
        <v>79958</v>
      </c>
      <c r="G208" s="70"/>
      <c r="H208" s="74">
        <v>79958</v>
      </c>
      <c r="I208" s="70"/>
      <c r="J208" s="74">
        <v>0</v>
      </c>
      <c r="K208" s="54"/>
    </row>
    <row r="209" spans="1:11" ht="27.75" customHeight="1" outlineLevel="3" x14ac:dyDescent="0.3">
      <c r="A209" s="41"/>
      <c r="B209" s="39" t="s">
        <v>192</v>
      </c>
      <c r="C209" s="89">
        <f t="shared" si="45"/>
        <v>310820</v>
      </c>
      <c r="D209" s="63">
        <f>D213+D210+D211+D212</f>
        <v>310820</v>
      </c>
      <c r="E209" s="63">
        <f>E213+E210+E211+E212</f>
        <v>0</v>
      </c>
      <c r="F209" s="52">
        <f t="shared" si="41"/>
        <v>302255</v>
      </c>
      <c r="G209" s="90">
        <f t="shared" si="38"/>
        <v>97.24438581815842</v>
      </c>
      <c r="H209" s="63">
        <f>H213+H210+H211+H212</f>
        <v>302255</v>
      </c>
      <c r="I209" s="90">
        <f t="shared" si="39"/>
        <v>97.24438581815842</v>
      </c>
      <c r="J209" s="63">
        <f>J213+J210+J211+J212</f>
        <v>0</v>
      </c>
      <c r="K209" s="52">
        <v>0</v>
      </c>
    </row>
    <row r="210" spans="1:11" ht="42" customHeight="1" outlineLevel="3" x14ac:dyDescent="0.3">
      <c r="A210" s="41"/>
      <c r="B210" s="38" t="s">
        <v>235</v>
      </c>
      <c r="C210" s="84">
        <f>D210+E210</f>
        <v>50000</v>
      </c>
      <c r="D210" s="74">
        <v>50000</v>
      </c>
      <c r="E210" s="74">
        <v>0</v>
      </c>
      <c r="F210" s="54">
        <f>H210+J210</f>
        <v>41800</v>
      </c>
      <c r="G210" s="70">
        <f t="shared" si="38"/>
        <v>83.6</v>
      </c>
      <c r="H210" s="74">
        <v>41800</v>
      </c>
      <c r="I210" s="90">
        <f t="shared" si="39"/>
        <v>83.6</v>
      </c>
      <c r="J210" s="74">
        <v>0</v>
      </c>
      <c r="K210" s="54">
        <v>0</v>
      </c>
    </row>
    <row r="211" spans="1:11" ht="40.5" customHeight="1" outlineLevel="3" x14ac:dyDescent="0.3">
      <c r="A211" s="41"/>
      <c r="B211" s="38" t="s">
        <v>236</v>
      </c>
      <c r="C211" s="84">
        <f>D211+E211</f>
        <v>155820</v>
      </c>
      <c r="D211" s="74">
        <v>155820</v>
      </c>
      <c r="E211" s="74">
        <v>0</v>
      </c>
      <c r="F211" s="54">
        <f>H211+J211</f>
        <v>155820</v>
      </c>
      <c r="G211" s="70">
        <f t="shared" si="38"/>
        <v>100</v>
      </c>
      <c r="H211" s="74">
        <v>155820</v>
      </c>
      <c r="I211" s="90">
        <f t="shared" si="39"/>
        <v>100</v>
      </c>
      <c r="J211" s="74">
        <v>0</v>
      </c>
      <c r="K211" s="54">
        <v>0</v>
      </c>
    </row>
    <row r="212" spans="1:11" ht="33" customHeight="1" outlineLevel="3" x14ac:dyDescent="0.3">
      <c r="A212" s="41"/>
      <c r="B212" s="38" t="s">
        <v>237</v>
      </c>
      <c r="C212" s="84">
        <f>D212+E212</f>
        <v>45000</v>
      </c>
      <c r="D212" s="74">
        <v>45000</v>
      </c>
      <c r="E212" s="74">
        <v>0</v>
      </c>
      <c r="F212" s="54">
        <f>H212+J212</f>
        <v>44950</v>
      </c>
      <c r="G212" s="70">
        <f t="shared" si="38"/>
        <v>99.8888888888889</v>
      </c>
      <c r="H212" s="74">
        <v>44950</v>
      </c>
      <c r="I212" s="90">
        <f t="shared" si="39"/>
        <v>99.8888888888889</v>
      </c>
      <c r="J212" s="74">
        <v>0</v>
      </c>
      <c r="K212" s="54">
        <v>0</v>
      </c>
    </row>
    <row r="213" spans="1:11" ht="26.25" customHeight="1" outlineLevel="3" x14ac:dyDescent="0.3">
      <c r="A213" s="41"/>
      <c r="B213" s="38" t="s">
        <v>195</v>
      </c>
      <c r="C213" s="84">
        <f t="shared" si="45"/>
        <v>60000</v>
      </c>
      <c r="D213" s="74">
        <v>60000</v>
      </c>
      <c r="E213" s="74">
        <v>0</v>
      </c>
      <c r="F213" s="54">
        <f t="shared" si="41"/>
        <v>59685</v>
      </c>
      <c r="G213" s="70">
        <f t="shared" si="38"/>
        <v>99.475000000000009</v>
      </c>
      <c r="H213" s="74">
        <v>59685</v>
      </c>
      <c r="I213" s="70">
        <f t="shared" si="39"/>
        <v>99.475000000000009</v>
      </c>
      <c r="J213" s="74">
        <v>0</v>
      </c>
      <c r="K213" s="54">
        <v>0</v>
      </c>
    </row>
    <row r="214" spans="1:11" ht="27.75" customHeight="1" outlineLevel="3" x14ac:dyDescent="0.3">
      <c r="A214" s="41"/>
      <c r="B214" s="39" t="s">
        <v>112</v>
      </c>
      <c r="C214" s="89">
        <f>D214+E214</f>
        <v>3346331.35</v>
      </c>
      <c r="D214" s="63">
        <f>D215+D216+D217+D218+D219</f>
        <v>930335.35</v>
      </c>
      <c r="E214" s="63">
        <f>E215+E216+E217+E218+E219</f>
        <v>2415996</v>
      </c>
      <c r="F214" s="63">
        <f>H214+J214</f>
        <v>3346328.08</v>
      </c>
      <c r="G214" s="70">
        <f t="shared" si="38"/>
        <v>99.999902281045777</v>
      </c>
      <c r="H214" s="63">
        <f>H215+H216+H217+H218+H219</f>
        <v>930332.08</v>
      </c>
      <c r="I214" s="70">
        <f t="shared" si="39"/>
        <v>99.999648513839659</v>
      </c>
      <c r="J214" s="63">
        <f>J215+J216+J217+J218+J219</f>
        <v>2415996</v>
      </c>
      <c r="K214" s="52">
        <f t="shared" ref="K214:K217" si="54">J214/E214*100</f>
        <v>100</v>
      </c>
    </row>
    <row r="215" spans="1:11" ht="18.75" customHeight="1" outlineLevel="3" x14ac:dyDescent="0.3">
      <c r="A215" s="41"/>
      <c r="B215" s="38" t="s">
        <v>193</v>
      </c>
      <c r="C215" s="84">
        <f t="shared" ref="C215:C219" si="55">D215+E215</f>
        <v>846460</v>
      </c>
      <c r="D215" s="74">
        <v>846460</v>
      </c>
      <c r="E215" s="74">
        <v>0</v>
      </c>
      <c r="F215" s="74">
        <f t="shared" ref="F215:F219" si="56">H215+J215</f>
        <v>846456.73</v>
      </c>
      <c r="G215" s="70">
        <f t="shared" si="38"/>
        <v>99.999613685230244</v>
      </c>
      <c r="H215" s="74">
        <v>846456.73</v>
      </c>
      <c r="I215" s="70">
        <f t="shared" si="39"/>
        <v>99.999613685230244</v>
      </c>
      <c r="J215" s="74">
        <v>0</v>
      </c>
      <c r="K215" s="52">
        <v>0</v>
      </c>
    </row>
    <row r="216" spans="1:11" ht="39.75" customHeight="1" outlineLevel="3" x14ac:dyDescent="0.3">
      <c r="A216" s="41"/>
      <c r="B216" s="38" t="s">
        <v>113</v>
      </c>
      <c r="C216" s="84">
        <f t="shared" si="55"/>
        <v>1980000</v>
      </c>
      <c r="D216" s="74">
        <v>0</v>
      </c>
      <c r="E216" s="74">
        <v>1980000</v>
      </c>
      <c r="F216" s="63">
        <f t="shared" si="56"/>
        <v>1980000</v>
      </c>
      <c r="G216" s="70">
        <f t="shared" si="38"/>
        <v>100</v>
      </c>
      <c r="H216" s="74">
        <v>0</v>
      </c>
      <c r="I216" s="70">
        <v>0</v>
      </c>
      <c r="J216" s="74">
        <v>1980000</v>
      </c>
      <c r="K216" s="52">
        <f t="shared" si="54"/>
        <v>100</v>
      </c>
    </row>
    <row r="217" spans="1:11" ht="43.5" customHeight="1" outlineLevel="3" x14ac:dyDescent="0.3">
      <c r="A217" s="41"/>
      <c r="B217" s="38" t="s">
        <v>114</v>
      </c>
      <c r="C217" s="84">
        <f t="shared" si="55"/>
        <v>435996</v>
      </c>
      <c r="D217" s="74">
        <v>0</v>
      </c>
      <c r="E217" s="74">
        <v>435996</v>
      </c>
      <c r="F217" s="74">
        <f t="shared" si="56"/>
        <v>435996</v>
      </c>
      <c r="G217" s="70">
        <f t="shared" si="38"/>
        <v>100</v>
      </c>
      <c r="H217" s="74">
        <v>0</v>
      </c>
      <c r="I217" s="70">
        <v>0</v>
      </c>
      <c r="J217" s="74">
        <v>435996</v>
      </c>
      <c r="K217" s="54">
        <f t="shared" si="54"/>
        <v>100</v>
      </c>
    </row>
    <row r="218" spans="1:11" ht="18.75" customHeight="1" outlineLevel="3" x14ac:dyDescent="0.3">
      <c r="A218" s="41"/>
      <c r="B218" s="38" t="s">
        <v>115</v>
      </c>
      <c r="C218" s="84">
        <f t="shared" si="55"/>
        <v>79471.350000000006</v>
      </c>
      <c r="D218" s="74">
        <v>79471.350000000006</v>
      </c>
      <c r="E218" s="74">
        <v>0</v>
      </c>
      <c r="F218" s="63">
        <f t="shared" si="56"/>
        <v>79471.350000000006</v>
      </c>
      <c r="G218" s="70">
        <f t="shared" si="38"/>
        <v>100</v>
      </c>
      <c r="H218" s="74">
        <v>79471.350000000006</v>
      </c>
      <c r="I218" s="70">
        <f t="shared" si="39"/>
        <v>100</v>
      </c>
      <c r="J218" s="74">
        <v>0</v>
      </c>
      <c r="K218" s="52">
        <v>0</v>
      </c>
    </row>
    <row r="219" spans="1:11" ht="27.75" customHeight="1" outlineLevel="3" x14ac:dyDescent="0.3">
      <c r="A219" s="42"/>
      <c r="B219" s="38" t="s">
        <v>194</v>
      </c>
      <c r="C219" s="84">
        <f t="shared" si="55"/>
        <v>4404</v>
      </c>
      <c r="D219" s="74">
        <v>4404</v>
      </c>
      <c r="E219" s="74">
        <v>0</v>
      </c>
      <c r="F219" s="63">
        <f t="shared" si="56"/>
        <v>4404</v>
      </c>
      <c r="G219" s="70">
        <f t="shared" si="38"/>
        <v>100</v>
      </c>
      <c r="H219" s="74">
        <v>4404</v>
      </c>
      <c r="I219" s="70">
        <f t="shared" si="39"/>
        <v>100</v>
      </c>
      <c r="J219" s="74">
        <v>0</v>
      </c>
      <c r="K219" s="52">
        <v>0</v>
      </c>
    </row>
    <row r="220" spans="1:11" s="106" customFormat="1" ht="30" customHeight="1" outlineLevel="3" x14ac:dyDescent="0.3">
      <c r="A220" s="105">
        <v>15</v>
      </c>
      <c r="B220" s="128" t="s">
        <v>196</v>
      </c>
      <c r="C220" s="127">
        <f>D220+E220</f>
        <v>600000</v>
      </c>
      <c r="D220" s="124">
        <f>D221</f>
        <v>600000</v>
      </c>
      <c r="E220" s="124">
        <f>E221</f>
        <v>0</v>
      </c>
      <c r="F220" s="129">
        <f>H220+J220</f>
        <v>599134.78</v>
      </c>
      <c r="G220" s="130">
        <f t="shared" si="38"/>
        <v>99.855796666666677</v>
      </c>
      <c r="H220" s="124">
        <f>H221</f>
        <v>599134.78</v>
      </c>
      <c r="I220" s="130">
        <f t="shared" si="39"/>
        <v>99.855796666666677</v>
      </c>
      <c r="J220" s="124">
        <f>J221</f>
        <v>0</v>
      </c>
      <c r="K220" s="117">
        <v>0</v>
      </c>
    </row>
    <row r="221" spans="1:11" ht="39.75" customHeight="1" outlineLevel="3" x14ac:dyDescent="0.3">
      <c r="A221" s="41"/>
      <c r="B221" s="39" t="s">
        <v>197</v>
      </c>
      <c r="C221" s="89">
        <f>D221+E221</f>
        <v>600000</v>
      </c>
      <c r="D221" s="63">
        <f>D222</f>
        <v>600000</v>
      </c>
      <c r="E221" s="63">
        <f t="shared" ref="E221" si="57">E222</f>
        <v>0</v>
      </c>
      <c r="F221" s="63">
        <f>H221+J221</f>
        <v>599134.78</v>
      </c>
      <c r="G221" s="90">
        <f t="shared" si="38"/>
        <v>99.855796666666677</v>
      </c>
      <c r="H221" s="63">
        <f>H222</f>
        <v>599134.78</v>
      </c>
      <c r="I221" s="90">
        <f t="shared" si="39"/>
        <v>99.855796666666677</v>
      </c>
      <c r="J221" s="63">
        <f>J222</f>
        <v>0</v>
      </c>
      <c r="K221" s="52">
        <v>0</v>
      </c>
    </row>
    <row r="222" spans="1:11" ht="39.75" customHeight="1" outlineLevel="3" x14ac:dyDescent="0.3">
      <c r="A222" s="42"/>
      <c r="B222" s="38" t="s">
        <v>198</v>
      </c>
      <c r="C222" s="84">
        <f>D222+E222</f>
        <v>600000</v>
      </c>
      <c r="D222" s="74">
        <v>600000</v>
      </c>
      <c r="E222" s="74">
        <v>0</v>
      </c>
      <c r="F222" s="74">
        <f>H222+J222</f>
        <v>599134.78</v>
      </c>
      <c r="G222" s="70">
        <f t="shared" si="38"/>
        <v>99.855796666666677</v>
      </c>
      <c r="H222" s="74">
        <v>599134.78</v>
      </c>
      <c r="I222" s="70">
        <f t="shared" si="39"/>
        <v>99.855796666666677</v>
      </c>
      <c r="J222" s="74">
        <v>0</v>
      </c>
      <c r="K222" s="52">
        <v>0</v>
      </c>
    </row>
    <row r="223" spans="1:11" s="106" customFormat="1" ht="42" customHeight="1" outlineLevel="3" x14ac:dyDescent="0.3">
      <c r="A223" s="105">
        <v>16</v>
      </c>
      <c r="B223" s="128" t="s">
        <v>116</v>
      </c>
      <c r="C223" s="127">
        <f>D223+E223</f>
        <v>151380</v>
      </c>
      <c r="D223" s="124">
        <f>D224+D226</f>
        <v>151380</v>
      </c>
      <c r="E223" s="124">
        <f>E224+E226</f>
        <v>0</v>
      </c>
      <c r="F223" s="124">
        <f>H223+J223</f>
        <v>151380</v>
      </c>
      <c r="G223" s="131">
        <f t="shared" si="38"/>
        <v>100</v>
      </c>
      <c r="H223" s="124">
        <f>H224+H226</f>
        <v>151380</v>
      </c>
      <c r="I223" s="131">
        <f t="shared" si="39"/>
        <v>100</v>
      </c>
      <c r="J223" s="124">
        <f>J224+J226</f>
        <v>0</v>
      </c>
      <c r="K223" s="132">
        <v>0</v>
      </c>
    </row>
    <row r="224" spans="1:11" ht="55.5" customHeight="1" outlineLevel="3" x14ac:dyDescent="0.3">
      <c r="A224" s="41"/>
      <c r="B224" s="39" t="s">
        <v>117</v>
      </c>
      <c r="C224" s="89">
        <f>D224+E224</f>
        <v>7500</v>
      </c>
      <c r="D224" s="63">
        <f>D225</f>
        <v>7500</v>
      </c>
      <c r="E224" s="63">
        <f>E225</f>
        <v>0</v>
      </c>
      <c r="F224" s="63">
        <f>H224+J224</f>
        <v>7500</v>
      </c>
      <c r="G224" s="70">
        <f t="shared" si="38"/>
        <v>100</v>
      </c>
      <c r="H224" s="63">
        <f>H225</f>
        <v>7500</v>
      </c>
      <c r="I224" s="70">
        <f t="shared" si="39"/>
        <v>100</v>
      </c>
      <c r="J224" s="63">
        <f>J225</f>
        <v>0</v>
      </c>
      <c r="K224" s="69">
        <v>0</v>
      </c>
    </row>
    <row r="225" spans="1:11" ht="44.4" customHeight="1" outlineLevel="3" x14ac:dyDescent="0.3">
      <c r="A225" s="41"/>
      <c r="B225" s="38" t="s">
        <v>118</v>
      </c>
      <c r="C225" s="89">
        <f t="shared" ref="C225:C228" si="58">D225+E225</f>
        <v>7500</v>
      </c>
      <c r="D225" s="74">
        <v>7500</v>
      </c>
      <c r="E225" s="74">
        <v>0</v>
      </c>
      <c r="F225" s="63">
        <f t="shared" ref="F225:F228" si="59">H225+J225</f>
        <v>7500</v>
      </c>
      <c r="G225" s="70">
        <f t="shared" si="38"/>
        <v>100</v>
      </c>
      <c r="H225" s="74">
        <v>7500</v>
      </c>
      <c r="I225" s="70">
        <f t="shared" si="39"/>
        <v>100</v>
      </c>
      <c r="J225" s="74">
        <v>0</v>
      </c>
      <c r="K225" s="69">
        <v>0</v>
      </c>
    </row>
    <row r="226" spans="1:11" ht="39.75" customHeight="1" outlineLevel="3" x14ac:dyDescent="0.3">
      <c r="A226" s="41"/>
      <c r="B226" s="39" t="s">
        <v>119</v>
      </c>
      <c r="C226" s="89">
        <f t="shared" si="58"/>
        <v>143880</v>
      </c>
      <c r="D226" s="63">
        <f>D227+D228</f>
        <v>143880</v>
      </c>
      <c r="E226" s="63">
        <f>E227+E228</f>
        <v>0</v>
      </c>
      <c r="F226" s="63">
        <f t="shared" si="59"/>
        <v>143880</v>
      </c>
      <c r="G226" s="70">
        <f t="shared" si="38"/>
        <v>100</v>
      </c>
      <c r="H226" s="63">
        <f>H227+H228</f>
        <v>143880</v>
      </c>
      <c r="I226" s="74">
        <v>0</v>
      </c>
      <c r="J226" s="63">
        <f>J227+J228</f>
        <v>0</v>
      </c>
      <c r="K226" s="69">
        <v>0</v>
      </c>
    </row>
    <row r="227" spans="1:11" ht="31.5" customHeight="1" outlineLevel="3" x14ac:dyDescent="0.3">
      <c r="A227" s="41"/>
      <c r="B227" s="38" t="s">
        <v>120</v>
      </c>
      <c r="C227" s="89">
        <f t="shared" si="58"/>
        <v>71940</v>
      </c>
      <c r="D227" s="74">
        <v>71940</v>
      </c>
      <c r="E227" s="74">
        <v>0</v>
      </c>
      <c r="F227" s="63">
        <f t="shared" si="59"/>
        <v>71940</v>
      </c>
      <c r="G227" s="70">
        <f t="shared" si="38"/>
        <v>100</v>
      </c>
      <c r="H227" s="74">
        <v>71940</v>
      </c>
      <c r="I227" s="74">
        <v>0</v>
      </c>
      <c r="J227" s="74">
        <v>0</v>
      </c>
      <c r="K227" s="69">
        <v>0</v>
      </c>
    </row>
    <row r="228" spans="1:11" ht="32.25" customHeight="1" outlineLevel="3" x14ac:dyDescent="0.3">
      <c r="A228" s="42"/>
      <c r="B228" s="38" t="s">
        <v>121</v>
      </c>
      <c r="C228" s="89">
        <f t="shared" si="58"/>
        <v>71940</v>
      </c>
      <c r="D228" s="74">
        <v>71940</v>
      </c>
      <c r="E228" s="74">
        <v>0</v>
      </c>
      <c r="F228" s="63">
        <f t="shared" si="59"/>
        <v>71940</v>
      </c>
      <c r="G228" s="70">
        <f t="shared" si="38"/>
        <v>100</v>
      </c>
      <c r="H228" s="74">
        <v>71940</v>
      </c>
      <c r="I228" s="74">
        <v>0</v>
      </c>
      <c r="J228" s="74">
        <v>0</v>
      </c>
      <c r="K228" s="69">
        <v>0</v>
      </c>
    </row>
    <row r="229" spans="1:11" s="106" customFormat="1" ht="40.5" customHeight="1" outlineLevel="3" x14ac:dyDescent="0.3">
      <c r="A229" s="105">
        <v>17</v>
      </c>
      <c r="B229" s="128" t="s">
        <v>122</v>
      </c>
      <c r="C229" s="127">
        <f>D229+E229</f>
        <v>1200000</v>
      </c>
      <c r="D229" s="124">
        <f>D230</f>
        <v>1200000</v>
      </c>
      <c r="E229" s="124">
        <f>E230</f>
        <v>0</v>
      </c>
      <c r="F229" s="124">
        <f>H229+J229</f>
        <v>1200000</v>
      </c>
      <c r="G229" s="130">
        <f t="shared" si="38"/>
        <v>100</v>
      </c>
      <c r="H229" s="124">
        <f>H230</f>
        <v>1200000</v>
      </c>
      <c r="I229" s="124">
        <f t="shared" si="39"/>
        <v>100</v>
      </c>
      <c r="J229" s="124">
        <f>J230</f>
        <v>0</v>
      </c>
      <c r="K229" s="132">
        <v>0</v>
      </c>
    </row>
    <row r="230" spans="1:11" ht="42" customHeight="1" outlineLevel="3" x14ac:dyDescent="0.3">
      <c r="A230" s="41"/>
      <c r="B230" s="39" t="s">
        <v>123</v>
      </c>
      <c r="C230" s="89">
        <f>D230+E230</f>
        <v>1200000</v>
      </c>
      <c r="D230" s="63">
        <f>D231</f>
        <v>1200000</v>
      </c>
      <c r="E230" s="63">
        <f>E231</f>
        <v>0</v>
      </c>
      <c r="F230" s="63">
        <f>H230+J230</f>
        <v>1200000</v>
      </c>
      <c r="G230" s="70">
        <f t="shared" si="38"/>
        <v>100</v>
      </c>
      <c r="H230" s="63">
        <f>H231</f>
        <v>1200000</v>
      </c>
      <c r="I230" s="74">
        <f t="shared" si="39"/>
        <v>100</v>
      </c>
      <c r="J230" s="63">
        <f>J231</f>
        <v>0</v>
      </c>
      <c r="K230" s="69">
        <v>0</v>
      </c>
    </row>
    <row r="231" spans="1:11" ht="34.5" customHeight="1" outlineLevel="3" x14ac:dyDescent="0.3">
      <c r="A231" s="42"/>
      <c r="B231" s="38" t="s">
        <v>124</v>
      </c>
      <c r="C231" s="84">
        <f t="shared" si="45"/>
        <v>1200000</v>
      </c>
      <c r="D231" s="74">
        <v>1200000</v>
      </c>
      <c r="E231" s="74">
        <v>0</v>
      </c>
      <c r="F231" s="74">
        <f t="shared" si="41"/>
        <v>1200000</v>
      </c>
      <c r="G231" s="70">
        <f t="shared" si="38"/>
        <v>100</v>
      </c>
      <c r="H231" s="74">
        <v>1200000</v>
      </c>
      <c r="I231" s="74">
        <f t="shared" si="39"/>
        <v>100</v>
      </c>
      <c r="J231" s="74">
        <v>0</v>
      </c>
      <c r="K231" s="69">
        <v>0</v>
      </c>
    </row>
    <row r="232" spans="1:11" ht="30.75" customHeight="1" outlineLevel="5" x14ac:dyDescent="0.3">
      <c r="A232" s="43"/>
      <c r="B232" s="29" t="s">
        <v>1</v>
      </c>
      <c r="C232" s="24">
        <f t="shared" si="45"/>
        <v>1032498587.3499999</v>
      </c>
      <c r="D232" s="30">
        <f>D17+D61+D80+D85+D89+D97+D100+D142+D147+D180+D184+D194+D197+D13+D223+D229+D54+D220</f>
        <v>276738703.67000002</v>
      </c>
      <c r="E232" s="30">
        <f>E17+E61+E80+E85+E89+E97+E100+E142+E147+E180+E184+E194+E197+E13+E223+E229+E54+E220</f>
        <v>755759883.67999995</v>
      </c>
      <c r="F232" s="103">
        <f t="shared" si="41"/>
        <v>927931395.38999987</v>
      </c>
      <c r="G232" s="104">
        <f t="shared" si="38"/>
        <v>89.872413072410964</v>
      </c>
      <c r="H232" s="30">
        <f>H17+H61+H80+H85+H89+H97+H100+H142+H147+H180+H184+H194+H197+H13+H223+H229+H54+H220</f>
        <v>267844517.62000003</v>
      </c>
      <c r="I232" s="13">
        <f t="shared" si="39"/>
        <v>96.786070783721684</v>
      </c>
      <c r="J232" s="30">
        <f>J17+J61+J80+J85+J89+J97+J100+J142+J147+J180+J184+J194+J197+J13+J223+J229+J54+J220</f>
        <v>660086877.76999986</v>
      </c>
      <c r="K232" s="12">
        <f t="shared" si="43"/>
        <v>87.34081975294292</v>
      </c>
    </row>
    <row r="233" spans="1:11" x14ac:dyDescent="0.3">
      <c r="B233" s="10"/>
      <c r="C233" s="11"/>
      <c r="D233" s="32"/>
      <c r="E233" s="32"/>
      <c r="F233" s="11"/>
      <c r="G233" s="11"/>
      <c r="H233" s="11"/>
      <c r="I233" s="11"/>
      <c r="J233" s="11"/>
      <c r="K233" s="11"/>
    </row>
    <row r="234" spans="1:11" x14ac:dyDescent="0.3">
      <c r="D234" s="31"/>
      <c r="E234" s="31"/>
      <c r="H234" s="1" t="s">
        <v>2</v>
      </c>
    </row>
  </sheetData>
  <autoFilter ref="B12:K234" xr:uid="{00000000-0001-0000-0000-000000000000}"/>
  <mergeCells count="13">
    <mergeCell ref="B7:K7"/>
    <mergeCell ref="I2:K2"/>
    <mergeCell ref="I5:K5"/>
    <mergeCell ref="F9:K9"/>
    <mergeCell ref="C9:E9"/>
    <mergeCell ref="B3:K3"/>
    <mergeCell ref="B4:K4"/>
    <mergeCell ref="F10:F11"/>
    <mergeCell ref="G10:G11"/>
    <mergeCell ref="H10:K10"/>
    <mergeCell ref="C10:C11"/>
    <mergeCell ref="B10:B11"/>
    <mergeCell ref="D10:E10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2024-03-26T05:26:14Z</cp:lastPrinted>
  <dcterms:created xsi:type="dcterms:W3CDTF">2020-11-30T03:43:02Z</dcterms:created>
  <dcterms:modified xsi:type="dcterms:W3CDTF">2024-03-26T05:26:55Z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