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1\КУЛЬТУРА КОРР август 2021\"/>
    </mc:Choice>
  </mc:AlternateContent>
  <bookViews>
    <workbookView xWindow="0" yWindow="0" windowWidth="19200" windowHeight="1159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6'!$A$1:$O$191</definedName>
  </definedNames>
  <calcPr calcId="152511"/>
</workbook>
</file>

<file path=xl/calcChain.xml><?xml version="1.0" encoding="utf-8"?>
<calcChain xmlns="http://schemas.openxmlformats.org/spreadsheetml/2006/main">
  <c r="H51" i="7" l="1"/>
  <c r="O124" i="7" l="1"/>
  <c r="O123" i="7"/>
  <c r="O122" i="7"/>
  <c r="O121" i="7" s="1"/>
  <c r="N121" i="7"/>
  <c r="M121" i="7"/>
  <c r="L121" i="7"/>
  <c r="K121" i="7"/>
  <c r="J121" i="7"/>
  <c r="I121" i="7"/>
  <c r="H121" i="7"/>
  <c r="G121" i="7"/>
  <c r="F121" i="7"/>
  <c r="E121" i="7"/>
  <c r="H112" i="7"/>
  <c r="H111" i="7"/>
  <c r="O120" i="7"/>
  <c r="O119" i="7"/>
  <c r="O118" i="7"/>
  <c r="N117" i="7"/>
  <c r="M117" i="7"/>
  <c r="L117" i="7"/>
  <c r="K117" i="7"/>
  <c r="J117" i="7"/>
  <c r="I117" i="7"/>
  <c r="H117" i="7"/>
  <c r="G117" i="7"/>
  <c r="F117" i="7"/>
  <c r="E117" i="7"/>
  <c r="O117" i="7" l="1"/>
  <c r="G131" i="7"/>
  <c r="H131" i="7"/>
  <c r="I131" i="7"/>
  <c r="J131" i="7"/>
  <c r="K131" i="7"/>
  <c r="L131" i="7"/>
  <c r="M131" i="7"/>
  <c r="N131" i="7"/>
  <c r="F131" i="7"/>
  <c r="G132" i="7"/>
  <c r="H132" i="7"/>
  <c r="I132" i="7"/>
  <c r="J132" i="7"/>
  <c r="K132" i="7"/>
  <c r="L132" i="7"/>
  <c r="M132" i="7"/>
  <c r="N132" i="7"/>
  <c r="F132" i="7"/>
  <c r="O157" i="7"/>
  <c r="O156" i="7"/>
  <c r="O155" i="7"/>
  <c r="O154" i="7" s="1"/>
  <c r="N154" i="7"/>
  <c r="N133" i="7" s="1"/>
  <c r="M154" i="7"/>
  <c r="M133" i="7" s="1"/>
  <c r="L154" i="7"/>
  <c r="L133" i="7" s="1"/>
  <c r="K154" i="7"/>
  <c r="K133" i="7" s="1"/>
  <c r="J154" i="7"/>
  <c r="J133" i="7" s="1"/>
  <c r="I154" i="7"/>
  <c r="I133" i="7" s="1"/>
  <c r="H154" i="7"/>
  <c r="H133" i="7" s="1"/>
  <c r="G154" i="7"/>
  <c r="G133" i="7" s="1"/>
  <c r="F154" i="7"/>
  <c r="F133" i="7" s="1"/>
  <c r="E154" i="7"/>
  <c r="O103" i="7" l="1"/>
  <c r="O102" i="7"/>
  <c r="F101" i="7"/>
  <c r="G101" i="7"/>
  <c r="I101" i="7"/>
  <c r="J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I31" i="7"/>
  <c r="H31" i="7"/>
  <c r="O35" i="7"/>
  <c r="O36" i="7"/>
  <c r="I21" i="7"/>
  <c r="J21" i="7"/>
  <c r="H21" i="7"/>
  <c r="I22" i="7"/>
  <c r="J22" i="7"/>
  <c r="H22" i="7"/>
  <c r="O26" i="7"/>
  <c r="O25" i="7"/>
  <c r="O105" i="7" l="1"/>
  <c r="O153" i="7"/>
  <c r="O149" i="7"/>
  <c r="O148" i="7"/>
  <c r="O147" i="7"/>
  <c r="O145" i="7"/>
  <c r="O144" i="7"/>
  <c r="O143" i="7"/>
  <c r="O141" i="7"/>
  <c r="O140" i="7"/>
  <c r="O139" i="7"/>
  <c r="O137" i="7"/>
  <c r="O136" i="7"/>
  <c r="O135" i="7"/>
  <c r="O126" i="7"/>
  <c r="O115" i="7"/>
  <c r="O116" i="7"/>
  <c r="O114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179" i="7"/>
  <c r="F175" i="7" s="1"/>
  <c r="G179" i="7"/>
  <c r="G175" i="7" s="1"/>
  <c r="H179" i="7"/>
  <c r="H175" i="7" s="1"/>
  <c r="I179" i="7"/>
  <c r="I175" i="7" s="1"/>
  <c r="J179" i="7"/>
  <c r="K179" i="7"/>
  <c r="K175" i="7" s="1"/>
  <c r="L179" i="7"/>
  <c r="L175" i="7" s="1"/>
  <c r="M179" i="7"/>
  <c r="M175" i="7" s="1"/>
  <c r="N179" i="7"/>
  <c r="N175" i="7" s="1"/>
  <c r="E179" i="7"/>
  <c r="E175" i="7" s="1"/>
  <c r="F178" i="7"/>
  <c r="F174" i="7" s="1"/>
  <c r="G178" i="7"/>
  <c r="H178" i="7"/>
  <c r="H174" i="7" s="1"/>
  <c r="I178" i="7"/>
  <c r="I174" i="7" s="1"/>
  <c r="J178" i="7"/>
  <c r="J174" i="7" s="1"/>
  <c r="K178" i="7"/>
  <c r="K174" i="7" s="1"/>
  <c r="L178" i="7"/>
  <c r="L174" i="7" s="1"/>
  <c r="M178" i="7"/>
  <c r="M174" i="7" s="1"/>
  <c r="N178" i="7"/>
  <c r="N174" i="7" s="1"/>
  <c r="E178" i="7"/>
  <c r="J175" i="7"/>
  <c r="F130" i="7"/>
  <c r="H50" i="7"/>
  <c r="O160" i="7"/>
  <c r="O161" i="7"/>
  <c r="O159" i="7"/>
  <c r="F158" i="7"/>
  <c r="G158" i="7"/>
  <c r="H158" i="7"/>
  <c r="I158" i="7"/>
  <c r="J158" i="7"/>
  <c r="K158" i="7"/>
  <c r="L158" i="7"/>
  <c r="M158" i="7"/>
  <c r="N158" i="7"/>
  <c r="E158" i="7"/>
  <c r="O152" i="7"/>
  <c r="O151" i="7"/>
  <c r="F150" i="7"/>
  <c r="G150" i="7"/>
  <c r="H150" i="7"/>
  <c r="I150" i="7"/>
  <c r="J150" i="7"/>
  <c r="K150" i="7"/>
  <c r="L150" i="7"/>
  <c r="M150" i="7"/>
  <c r="N150" i="7"/>
  <c r="E150" i="7"/>
  <c r="F146" i="7"/>
  <c r="G146" i="7"/>
  <c r="H146" i="7"/>
  <c r="I146" i="7"/>
  <c r="J146" i="7"/>
  <c r="K146" i="7"/>
  <c r="L146" i="7"/>
  <c r="M146" i="7"/>
  <c r="N146" i="7"/>
  <c r="E146" i="7"/>
  <c r="O54" i="7"/>
  <c r="N138" i="7"/>
  <c r="M138" i="7"/>
  <c r="L138" i="7"/>
  <c r="K138" i="7"/>
  <c r="J138" i="7"/>
  <c r="I138" i="7"/>
  <c r="H138" i="7"/>
  <c r="G138" i="7"/>
  <c r="F138" i="7"/>
  <c r="E138" i="7"/>
  <c r="F177" i="7"/>
  <c r="F173" i="7" s="1"/>
  <c r="G177" i="7"/>
  <c r="G173" i="7" s="1"/>
  <c r="H177" i="7"/>
  <c r="H173" i="7" s="1"/>
  <c r="I177" i="7"/>
  <c r="I173" i="7" s="1"/>
  <c r="J177" i="7"/>
  <c r="K177" i="7"/>
  <c r="L177" i="7"/>
  <c r="M177" i="7"/>
  <c r="M173" i="7" s="1"/>
  <c r="N177" i="7"/>
  <c r="E177" i="7"/>
  <c r="E173" i="7" s="1"/>
  <c r="O190" i="7"/>
  <c r="O191" i="7"/>
  <c r="O189" i="7"/>
  <c r="F188" i="7"/>
  <c r="G188" i="7"/>
  <c r="H188" i="7"/>
  <c r="I188" i="7"/>
  <c r="J188" i="7"/>
  <c r="K188" i="7"/>
  <c r="L188" i="7"/>
  <c r="M188" i="7"/>
  <c r="N188" i="7"/>
  <c r="E188" i="7"/>
  <c r="O186" i="7"/>
  <c r="O187" i="7"/>
  <c r="O185" i="7"/>
  <c r="F184" i="7"/>
  <c r="G184" i="7"/>
  <c r="H184" i="7"/>
  <c r="I184" i="7"/>
  <c r="J184" i="7"/>
  <c r="K184" i="7"/>
  <c r="L184" i="7"/>
  <c r="M184" i="7"/>
  <c r="N184" i="7"/>
  <c r="E184" i="7"/>
  <c r="O182" i="7"/>
  <c r="O183" i="7"/>
  <c r="O181" i="7"/>
  <c r="F180" i="7"/>
  <c r="G180" i="7"/>
  <c r="H180" i="7"/>
  <c r="I180" i="7"/>
  <c r="J180" i="7"/>
  <c r="K180" i="7"/>
  <c r="L180" i="7"/>
  <c r="M180" i="7"/>
  <c r="N180" i="7"/>
  <c r="E180" i="7"/>
  <c r="F68" i="7"/>
  <c r="G68" i="7"/>
  <c r="G60" i="7" s="1"/>
  <c r="H68" i="7"/>
  <c r="F67" i="7"/>
  <c r="G67" i="7"/>
  <c r="F166" i="7"/>
  <c r="G166" i="7"/>
  <c r="H166" i="7"/>
  <c r="I166" i="7"/>
  <c r="J166" i="7"/>
  <c r="K166" i="7"/>
  <c r="L166" i="7"/>
  <c r="M166" i="7"/>
  <c r="N166" i="7"/>
  <c r="F165" i="7"/>
  <c r="G165" i="7"/>
  <c r="H165" i="7"/>
  <c r="I165" i="7"/>
  <c r="J165" i="7"/>
  <c r="K165" i="7"/>
  <c r="L165" i="7"/>
  <c r="M165" i="7"/>
  <c r="N165" i="7"/>
  <c r="F164" i="7"/>
  <c r="G164" i="7"/>
  <c r="H164" i="7"/>
  <c r="I164" i="7"/>
  <c r="J164" i="7"/>
  <c r="K164" i="7"/>
  <c r="L164" i="7"/>
  <c r="M164" i="7"/>
  <c r="N164" i="7"/>
  <c r="E166" i="7"/>
  <c r="E165" i="7"/>
  <c r="E164" i="7"/>
  <c r="O169" i="7"/>
  <c r="O170" i="7"/>
  <c r="O168" i="7"/>
  <c r="F167" i="7"/>
  <c r="G167" i="7"/>
  <c r="H167" i="7"/>
  <c r="I167" i="7"/>
  <c r="J167" i="7"/>
  <c r="K167" i="7"/>
  <c r="L167" i="7"/>
  <c r="M167" i="7"/>
  <c r="N167" i="7"/>
  <c r="E167" i="7"/>
  <c r="I130" i="7"/>
  <c r="M130" i="7"/>
  <c r="E133" i="7"/>
  <c r="E132" i="7"/>
  <c r="E131" i="7"/>
  <c r="F142" i="7"/>
  <c r="G142" i="7"/>
  <c r="H142" i="7"/>
  <c r="I142" i="7"/>
  <c r="J142" i="7"/>
  <c r="K142" i="7"/>
  <c r="L142" i="7"/>
  <c r="M142" i="7"/>
  <c r="N142" i="7"/>
  <c r="E142" i="7"/>
  <c r="F134" i="7"/>
  <c r="G134" i="7"/>
  <c r="H134" i="7"/>
  <c r="I134" i="7"/>
  <c r="J134" i="7"/>
  <c r="K134" i="7"/>
  <c r="L134" i="7"/>
  <c r="M134" i="7"/>
  <c r="N134" i="7"/>
  <c r="E134" i="7"/>
  <c r="F112" i="7"/>
  <c r="G112" i="7"/>
  <c r="I112" i="7"/>
  <c r="J112" i="7"/>
  <c r="K112" i="7"/>
  <c r="L112" i="7"/>
  <c r="M112" i="7"/>
  <c r="N112" i="7"/>
  <c r="F111" i="7"/>
  <c r="G111" i="7"/>
  <c r="I111" i="7"/>
  <c r="J111" i="7"/>
  <c r="K111" i="7"/>
  <c r="L111" i="7"/>
  <c r="M111" i="7"/>
  <c r="N111" i="7"/>
  <c r="F110" i="7"/>
  <c r="G110" i="7"/>
  <c r="H110" i="7"/>
  <c r="I110" i="7"/>
  <c r="J110" i="7"/>
  <c r="K110" i="7"/>
  <c r="L110" i="7"/>
  <c r="M110" i="7"/>
  <c r="N110" i="7"/>
  <c r="E112" i="7"/>
  <c r="E111" i="7"/>
  <c r="E110" i="7"/>
  <c r="O127" i="7"/>
  <c r="O128" i="7"/>
  <c r="F125" i="7"/>
  <c r="G125" i="7"/>
  <c r="H125" i="7"/>
  <c r="I125" i="7"/>
  <c r="J125" i="7"/>
  <c r="K125" i="7"/>
  <c r="L125" i="7"/>
  <c r="M125" i="7"/>
  <c r="N125" i="7"/>
  <c r="E125" i="7"/>
  <c r="F113" i="7"/>
  <c r="G113" i="7"/>
  <c r="H113" i="7"/>
  <c r="I113" i="7"/>
  <c r="J113" i="7"/>
  <c r="K113" i="7"/>
  <c r="L113" i="7"/>
  <c r="M113" i="7"/>
  <c r="N113" i="7"/>
  <c r="E113" i="7"/>
  <c r="F88" i="7"/>
  <c r="H88" i="7"/>
  <c r="I88" i="7"/>
  <c r="I68" i="7"/>
  <c r="J88" i="7"/>
  <c r="J72" i="7" s="1"/>
  <c r="J68" i="7" s="1"/>
  <c r="J60" i="7" s="1"/>
  <c r="K88" i="7"/>
  <c r="K72" i="7" s="1"/>
  <c r="K68" i="7" s="1"/>
  <c r="L88" i="7"/>
  <c r="L72" i="7" s="1"/>
  <c r="L68" i="7" s="1"/>
  <c r="L60" i="7" s="1"/>
  <c r="M88" i="7"/>
  <c r="M72" i="7" s="1"/>
  <c r="M68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J58" i="7" s="1"/>
  <c r="K86" i="7"/>
  <c r="L86" i="7"/>
  <c r="L70" i="7" s="1"/>
  <c r="L66" i="7" s="1"/>
  <c r="L58" i="7" s="1"/>
  <c r="M86" i="7"/>
  <c r="M70" i="7" s="1"/>
  <c r="M66" i="7" s="1"/>
  <c r="M58" i="7" s="1"/>
  <c r="N86" i="7"/>
  <c r="E86" i="7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H47" i="7" s="1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I50" i="7"/>
  <c r="J50" i="7"/>
  <c r="K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L41" i="7"/>
  <c r="M41" i="7"/>
  <c r="N41" i="7"/>
  <c r="E41" i="7"/>
  <c r="E40" i="7"/>
  <c r="E39" i="7"/>
  <c r="O44" i="7"/>
  <c r="O40" i="7" s="1"/>
  <c r="O45" i="7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K31" i="7"/>
  <c r="L31" i="7"/>
  <c r="M31" i="7"/>
  <c r="N31" i="7"/>
  <c r="E31" i="7"/>
  <c r="E30" i="7"/>
  <c r="E29" i="7"/>
  <c r="F32" i="7"/>
  <c r="G32" i="7"/>
  <c r="H32" i="7"/>
  <c r="I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M13" i="7" s="1"/>
  <c r="N19" i="7"/>
  <c r="F20" i="7"/>
  <c r="G20" i="7"/>
  <c r="H20" i="7"/>
  <c r="H14" i="7" s="1"/>
  <c r="I20" i="7"/>
  <c r="J20" i="7"/>
  <c r="J14" i="7" s="1"/>
  <c r="K20" i="7"/>
  <c r="L20" i="7"/>
  <c r="L14" i="7" s="1"/>
  <c r="M20" i="7"/>
  <c r="N20" i="7"/>
  <c r="N14" i="7" s="1"/>
  <c r="F21" i="7"/>
  <c r="G21" i="7"/>
  <c r="G15" i="7" s="1"/>
  <c r="K21" i="7"/>
  <c r="L21" i="7"/>
  <c r="L15" i="7" s="1"/>
  <c r="M21" i="7"/>
  <c r="N21" i="7"/>
  <c r="N15" i="7" s="1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I67" i="7"/>
  <c r="I59" i="7" s="1"/>
  <c r="E70" i="7"/>
  <c r="E66" i="7" s="1"/>
  <c r="G38" i="7" l="1"/>
  <c r="E47" i="7"/>
  <c r="F59" i="7"/>
  <c r="F14" i="7" s="1"/>
  <c r="E13" i="7"/>
  <c r="F15" i="7"/>
  <c r="K14" i="7"/>
  <c r="I14" i="7"/>
  <c r="G14" i="7"/>
  <c r="I47" i="7"/>
  <c r="K59" i="7"/>
  <c r="M60" i="7"/>
  <c r="M15" i="7" s="1"/>
  <c r="K60" i="7"/>
  <c r="K15" i="7" s="1"/>
  <c r="I60" i="7"/>
  <c r="I15" i="7" s="1"/>
  <c r="G59" i="7"/>
  <c r="H60" i="7"/>
  <c r="H15" i="7" s="1"/>
  <c r="F60" i="7"/>
  <c r="O133" i="7"/>
  <c r="J47" i="7"/>
  <c r="O180" i="7"/>
  <c r="O131" i="7"/>
  <c r="O132" i="7"/>
  <c r="L18" i="7"/>
  <c r="G109" i="7"/>
  <c r="L109" i="7"/>
  <c r="I176" i="7"/>
  <c r="N109" i="7"/>
  <c r="O77" i="7"/>
  <c r="O97" i="7"/>
  <c r="O142" i="7"/>
  <c r="K18" i="7"/>
  <c r="J18" i="7"/>
  <c r="E28" i="7"/>
  <c r="M38" i="7"/>
  <c r="N38" i="7"/>
  <c r="J38" i="7"/>
  <c r="F38" i="7"/>
  <c r="O89" i="7"/>
  <c r="I172" i="7"/>
  <c r="M172" i="7"/>
  <c r="H172" i="7"/>
  <c r="H176" i="7"/>
  <c r="O19" i="7"/>
  <c r="O22" i="7"/>
  <c r="N18" i="7"/>
  <c r="I18" i="7"/>
  <c r="J28" i="7"/>
  <c r="O29" i="7"/>
  <c r="O32" i="7"/>
  <c r="M18" i="7"/>
  <c r="H18" i="7"/>
  <c r="O125" i="7"/>
  <c r="O112" i="7"/>
  <c r="K109" i="7"/>
  <c r="H109" i="7"/>
  <c r="I109" i="7"/>
  <c r="N163" i="7"/>
  <c r="J163" i="7"/>
  <c r="F163" i="7"/>
  <c r="K163" i="7"/>
  <c r="G163" i="7"/>
  <c r="H163" i="7"/>
  <c r="O184" i="7"/>
  <c r="O188" i="7"/>
  <c r="N176" i="7"/>
  <c r="O150" i="7"/>
  <c r="O158" i="7"/>
  <c r="E18" i="7"/>
  <c r="L47" i="7"/>
  <c r="M163" i="7"/>
  <c r="O166" i="7"/>
  <c r="O81" i="7"/>
  <c r="O31" i="7"/>
  <c r="M28" i="7"/>
  <c r="I28" i="7"/>
  <c r="O21" i="7"/>
  <c r="F69" i="7"/>
  <c r="F66" i="7"/>
  <c r="F58" i="7" s="1"/>
  <c r="F13" i="7" s="1"/>
  <c r="G176" i="7"/>
  <c r="M176" i="7"/>
  <c r="F176" i="7"/>
  <c r="E38" i="7"/>
  <c r="I38" i="7"/>
  <c r="G47" i="7"/>
  <c r="E109" i="7"/>
  <c r="F85" i="7"/>
  <c r="K28" i="7"/>
  <c r="G28" i="7"/>
  <c r="O48" i="7"/>
  <c r="K85" i="7"/>
  <c r="O110" i="7"/>
  <c r="M109" i="7"/>
  <c r="J109" i="7"/>
  <c r="F109" i="7"/>
  <c r="K130" i="7"/>
  <c r="G130" i="7"/>
  <c r="O167" i="7"/>
  <c r="L163" i="7"/>
  <c r="I163" i="7"/>
  <c r="O61" i="7"/>
  <c r="O73" i="7"/>
  <c r="O93" i="7"/>
  <c r="J69" i="7"/>
  <c r="G18" i="7"/>
  <c r="J85" i="7"/>
  <c r="E130" i="7"/>
  <c r="K38" i="7"/>
  <c r="O49" i="7"/>
  <c r="O51" i="7"/>
  <c r="N47" i="7"/>
  <c r="G174" i="7"/>
  <c r="G172" i="7" s="1"/>
  <c r="O113" i="7"/>
  <c r="E163" i="7"/>
  <c r="O165" i="7"/>
  <c r="J176" i="7"/>
  <c r="J173" i="7"/>
  <c r="J172" i="7" s="1"/>
  <c r="E174" i="7"/>
  <c r="E176" i="7"/>
  <c r="E172" i="7" s="1"/>
  <c r="O178" i="7"/>
  <c r="O88" i="7"/>
  <c r="N2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1" i="7"/>
  <c r="N130" i="7"/>
  <c r="L130" i="7"/>
  <c r="J130" i="7"/>
  <c r="H130" i="7"/>
  <c r="K176" i="7"/>
  <c r="O134" i="7"/>
  <c r="O138" i="7"/>
  <c r="O146" i="7"/>
  <c r="F172" i="7"/>
  <c r="O41" i="7"/>
  <c r="O38" i="7" s="1"/>
  <c r="O42" i="7"/>
  <c r="M71" i="7"/>
  <c r="M85" i="7"/>
  <c r="O68" i="7"/>
  <c r="E58" i="7"/>
  <c r="L69" i="7"/>
  <c r="O72" i="7"/>
  <c r="E68" i="7"/>
  <c r="I85" i="7"/>
  <c r="G70" i="7"/>
  <c r="F18" i="7"/>
  <c r="L28" i="7"/>
  <c r="F28" i="7"/>
  <c r="O87" i="7"/>
  <c r="E71" i="7"/>
  <c r="E69" i="7" s="1"/>
  <c r="E85" i="7"/>
  <c r="O164" i="7"/>
  <c r="L173" i="7"/>
  <c r="L172" i="7" s="1"/>
  <c r="L176" i="7"/>
  <c r="N173" i="7"/>
  <c r="N172" i="7" s="1"/>
  <c r="O177" i="7"/>
  <c r="O175" i="7"/>
  <c r="O179" i="7"/>
  <c r="K173" i="7"/>
  <c r="K172" i="7" s="1"/>
  <c r="L13" i="7" l="1"/>
  <c r="K13" i="7"/>
  <c r="J13" i="7"/>
  <c r="J12" i="7" s="1"/>
  <c r="F65" i="7"/>
  <c r="O28" i="7"/>
  <c r="N66" i="7"/>
  <c r="N58" i="7" s="1"/>
  <c r="N13" i="7" s="1"/>
  <c r="J57" i="7"/>
  <c r="O174" i="7"/>
  <c r="O18" i="7"/>
  <c r="H66" i="7"/>
  <c r="H58" i="7" s="1"/>
  <c r="H13" i="7" s="1"/>
  <c r="O109" i="7"/>
  <c r="O176" i="7"/>
  <c r="F57" i="7"/>
  <c r="O163" i="7"/>
  <c r="O85" i="7"/>
  <c r="K69" i="7"/>
  <c r="O47" i="7"/>
  <c r="J16" i="7"/>
  <c r="L57" i="7"/>
  <c r="O130" i="7"/>
  <c r="K65" i="7"/>
  <c r="I65" i="7"/>
  <c r="N65" i="7"/>
  <c r="G66" i="7"/>
  <c r="G58" i="7" s="1"/>
  <c r="G13" i="7" s="1"/>
  <c r="G69" i="7"/>
  <c r="E60" i="7"/>
  <c r="M67" i="7"/>
  <c r="M59" i="7" s="1"/>
  <c r="M14" i="7" s="1"/>
  <c r="M69" i="7"/>
  <c r="O173" i="7"/>
  <c r="O71" i="7"/>
  <c r="E67" i="7"/>
  <c r="F12" i="7"/>
  <c r="L12" i="7"/>
  <c r="O70" i="7"/>
  <c r="O60" i="7" l="1"/>
  <c r="E15" i="7"/>
  <c r="O15" i="7" s="1"/>
  <c r="O172" i="7"/>
  <c r="H65" i="7"/>
  <c r="O69" i="7"/>
  <c r="I12" i="7"/>
  <c r="I57" i="7"/>
  <c r="K57" i="7"/>
  <c r="K12" i="7"/>
  <c r="E59" i="7"/>
  <c r="E14" i="7" s="1"/>
  <c r="E65" i="7"/>
  <c r="E16" i="7" s="1"/>
  <c r="M65" i="7"/>
  <c r="O67" i="7"/>
  <c r="G65" i="7"/>
  <c r="O66" i="7"/>
  <c r="N57" i="7"/>
  <c r="N12" i="7"/>
  <c r="H57" i="7"/>
  <c r="H12" i="7"/>
  <c r="E12" i="7" l="1"/>
  <c r="M57" i="7"/>
  <c r="M12" i="7"/>
  <c r="O59" i="7"/>
  <c r="E57" i="7"/>
  <c r="O65" i="7"/>
  <c r="G57" i="7"/>
  <c r="O58" i="7"/>
  <c r="O57" i="7" l="1"/>
  <c r="G12" i="7"/>
  <c r="O13" i="7"/>
  <c r="O14" i="7"/>
  <c r="O12" i="7" l="1"/>
</calcChain>
</file>

<file path=xl/sharedStrings.xml><?xml version="1.0" encoding="utf-8"?>
<sst xmlns="http://schemas.openxmlformats.org/spreadsheetml/2006/main" count="727" uniqueCount="329">
  <si>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</si>
  <si>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</si>
  <si>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</si>
  <si>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</si>
  <si>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</si>
  <si>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</si>
  <si>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</si>
  <si>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</si>
  <si>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</si>
  <si>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</si>
  <si>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</si>
  <si>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</si>
  <si>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</si>
  <si>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</si>
  <si>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</si>
  <si>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</si>
  <si>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</si>
  <si>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</si>
  <si>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</si>
  <si>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</si>
  <si>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</si>
  <si>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</si>
  <si>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</si>
  <si>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</si>
  <si>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</si>
  <si>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</si>
  <si>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</si>
  <si>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</si>
  <si>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</si>
  <si>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</si>
  <si>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</si>
  <si>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</si>
  <si>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</si>
  <si>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</si>
  <si>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</si>
  <si>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</si>
  <si>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</si>
  <si>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</si>
  <si>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</si>
  <si>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</si>
  <si>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</si>
  <si>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</si>
  <si>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</si>
  <si>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</si>
  <si>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</si>
  <si>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</si>
  <si>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</si>
  <si>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</si>
  <si>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</si>
  <si>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</si>
  <si>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</si>
  <si>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</si>
  <si>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</si>
  <si>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</si>
  <si>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</si>
  <si>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</si>
  <si>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</si>
  <si>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</si>
  <si>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</si>
  <si>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</si>
  <si>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</si>
  <si>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</si>
  <si>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</si>
  <si>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</si>
  <si>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</si>
  <si>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</si>
  <si>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</si>
  <si>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</si>
  <si>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</si>
  <si>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</si>
  <si>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</si>
  <si>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</si>
  <si>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</si>
  <si>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</si>
  <si>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</si>
  <si>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</si>
  <si>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</si>
  <si>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</si>
  <si>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</si>
  <si>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</si>
  <si>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</si>
  <si>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</si>
  <si>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</si>
  <si>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</si>
  <si>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</si>
  <si>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</si>
  <si>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</si>
  <si>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</si>
  <si>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</si>
  <si>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</si>
  <si>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</si>
  <si>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</si>
  <si>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</si>
  <si>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</si>
  <si>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</si>
  <si>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</si>
  <si>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</si>
  <si>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</si>
  <si>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</si>
  <si>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</si>
  <si>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</si>
  <si>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</si>
  <si>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</si>
  <si>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</si>
  <si>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</si>
  <si>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</si>
  <si>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</si>
  <si>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</si>
  <si>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</si>
  <si>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</si>
  <si>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</si>
  <si>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</si>
  <si>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</si>
  <si>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</si>
  <si>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</si>
  <si>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</si>
  <si>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</si>
  <si>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</si>
  <si>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</si>
  <si>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</si>
  <si>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</si>
  <si>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</si>
  <si>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</si>
  <si>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</si>
  <si>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</si>
  <si>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</si>
  <si>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</si>
  <si>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</si>
  <si>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</si>
  <si>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</si>
  <si>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</si>
  <si>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</si>
  <si>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</si>
  <si>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</si>
  <si>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</si>
  <si>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</si>
  <si>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</si>
  <si>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</si>
  <si>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</si>
  <si>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</si>
  <si>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</si>
  <si>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</si>
  <si>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</si>
  <si>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</si>
  <si>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</si>
  <si>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</si>
  <si>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</si>
  <si>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</si>
  <si>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</si>
  <si>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</si>
  <si>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</si>
  <si>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</si>
  <si>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</si>
  <si>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</si>
  <si>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</si>
  <si>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</si>
  <si>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</si>
  <si>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</si>
  <si>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</si>
  <si>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</si>
  <si>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</si>
  <si>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</si>
  <si>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</si>
  <si>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</si>
  <si>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</si>
  <si>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</si>
  <si>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</si>
  <si>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</si>
  <si>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</si>
  <si>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</si>
  <si>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</si>
  <si>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</si>
  <si>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</si>
  <si>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</si>
  <si>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</si>
  <si>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</si>
  <si>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</si>
  <si>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</si>
  <si>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</si>
  <si>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</si>
  <si>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</si>
  <si>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</si>
  <si>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</si>
  <si>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</si>
  <si>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</si>
  <si>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</si>
  <si>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</si>
  <si>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</si>
  <si>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</si>
  <si>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</si>
  <si>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</si>
  <si>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</si>
  <si>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</si>
  <si>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</si>
  <si>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</si>
  <si>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</si>
  <si>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</si>
  <si>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</si>
  <si>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</si>
  <si>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</si>
  <si>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</si>
  <si>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</si>
  <si>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</si>
  <si>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</si>
  <si>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</si>
  <si>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</si>
  <si>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</si>
  <si>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</si>
  <si>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</si>
  <si>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</si>
  <si>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</si>
  <si>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</si>
  <si>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</si>
  <si>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</si>
  <si>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</si>
  <si>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</si>
  <si>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</si>
  <si>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</si>
  <si>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</si>
  <si>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</si>
  <si>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</si>
  <si>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</si>
  <si>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</si>
  <si>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</si>
  <si>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</si>
  <si>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</si>
  <si>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</si>
  <si>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</si>
  <si>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</si>
  <si>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</si>
  <si>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</si>
  <si>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</si>
  <si>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</si>
  <si>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</si>
  <si>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</si>
  <si>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</si>
  <si>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</si>
  <si>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</si>
  <si>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</si>
  <si>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</si>
  <si>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</si>
  <si>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</si>
  <si>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</si>
  <si>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</si>
  <si>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</si>
  <si>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</si>
  <si>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</si>
  <si>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</si>
  <si>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</si>
  <si>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</si>
  <si>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</si>
  <si>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</si>
  <si>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</si>
  <si>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</si>
  <si>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</si>
  <si>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</si>
  <si>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</si>
  <si>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</si>
  <si>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</si>
  <si>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</si>
  <si>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</si>
  <si>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</si>
  <si>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</si>
  <si>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</si>
  <si>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</si>
  <si>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</si>
  <si>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</si>
  <si>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</si>
  <si>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</si>
  <si>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</si>
  <si>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</si>
  <si>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</si>
  <si>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</si>
  <si>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</si>
  <si>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</si>
  <si>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</si>
  <si>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</si>
  <si>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Капитальный ремонт помещений здания, расположенного по адресу: п.Терней, ул.Ивановская, д.4 (2 этаж - под МКУ Центральная районная библиотека, 3 этаж-под МКУ ДО ДШИ)</t>
  </si>
  <si>
    <t>5.4.</t>
  </si>
  <si>
    <t>5.5.</t>
  </si>
  <si>
    <t>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 зрительного зала сельского клуба с.Амгу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</si>
  <si>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</si>
  <si>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</si>
  <si>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</si>
  <si>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</si>
  <si>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</si>
  <si>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</si>
  <si>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</si>
  <si>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</si>
  <si>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</si>
  <si>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</si>
  <si>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</si>
  <si>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</si>
  <si>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Проектирование фотолюминесцентной эвакуационной системы и ее элементов МКУ ДШИ (п.Пластун)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</si>
  <si>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</si>
  <si>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</si>
  <si>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</si>
  <si>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</si>
  <si>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</si>
  <si>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</si>
  <si>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</si>
  <si>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</si>
  <si>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</si>
  <si>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Обеспечение информационно-техническим, звуковым, световым оборудованием и мебелью МКУ ДО ДШИ</t>
  </si>
  <si>
    <t>Обеспечение информационно-техническим, звуковым, световым оборудованием и мебелью МКУ РЦНТ</t>
  </si>
  <si>
    <t>Приобретение книжной, журнальной и газетной продукции (подписка, пополнение фонда)</t>
  </si>
  <si>
    <t>добровольные пожертвования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</si>
  <si>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</si>
  <si>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</si>
  <si>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</si>
  <si>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</si>
  <si>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</si>
  <si>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</si>
  <si>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</si>
  <si>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</si>
  <si>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Разработка проектно-сметной документации (ПСД) на капитальный ремонт помещений по адресу: п.Терней, ул.Ивановская, 4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</si>
  <si>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</si>
  <si>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</si>
  <si>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</si>
  <si>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</si>
  <si>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</si>
  <si>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канализации в здании МКУ РЦНТ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</si>
  <si>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</si>
  <si>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</si>
  <si>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</si>
  <si>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</si>
  <si>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к постановлению администрации</t>
  </si>
  <si>
    <t>Тернейского муниципального округа</t>
  </si>
  <si>
    <t>от 19.08.2021  № 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</si>
</sst>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84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9" xfId="0" applyNumberFormat="1" applyFont="1" applyFill="1" applyBorder="1" applyAlignment="1">
      <alignment horizontal="center"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39" fillId="3" borderId="10" xfId="0" applyNumberFormat="1" applyFont="1" applyFill="1" applyBorder="1" applyAlignment="1">
      <alignment horizontal="center" vertical="center" wrapText="1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  <xf numFmtId="0" fontId="38" fillId="0" borderId="0" xfId="0" applyFont="1" applyAlignment="1">
      <alignment horizontal="center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63" t="s">
        <v>61</v>
      </c>
      <c r="H1" s="263"/>
      <c r="I1" s="263"/>
      <c r="J1" s="263"/>
      <c r="K1" s="263"/>
      <c r="L1" s="263"/>
      <c r="M1" s="263"/>
    </row>
    <row r="2" spans="1:13" ht="45.75" customHeight="1" x14ac:dyDescent="0.2">
      <c r="G2" s="264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64"/>
      <c r="I2" s="264"/>
      <c r="J2" s="264"/>
      <c r="K2" s="264"/>
      <c r="L2" s="264"/>
      <c r="M2" s="264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63" t="s">
        <v>230</v>
      </c>
      <c r="H4" s="263"/>
      <c r="I4" s="263"/>
      <c r="J4" s="263"/>
      <c r="K4" s="263"/>
      <c r="L4" s="263"/>
      <c r="M4" s="263"/>
    </row>
    <row r="5" spans="1:13" s="69" customFormat="1" ht="117" customHeight="1" x14ac:dyDescent="0.3">
      <c r="A5" s="66"/>
      <c r="B5" s="67"/>
      <c r="C5" s="68"/>
      <c r="D5" s="68"/>
      <c r="F5" s="118"/>
      <c r="G5" s="264" t="s">
        <v>225</v>
      </c>
      <c r="H5" s="264"/>
      <c r="I5" s="264"/>
      <c r="J5" s="264"/>
      <c r="K5" s="264"/>
      <c r="L5" s="264"/>
      <c r="M5" s="264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68" t="s">
        <v>124</v>
      </c>
      <c r="B12" s="270" t="s">
        <v>84</v>
      </c>
      <c r="C12" s="272" t="s">
        <v>10</v>
      </c>
      <c r="D12" s="272" t="s">
        <v>11</v>
      </c>
      <c r="E12" s="272"/>
      <c r="F12" s="272"/>
      <c r="G12" s="272"/>
      <c r="H12" s="272"/>
      <c r="I12" s="272"/>
      <c r="J12" s="272"/>
      <c r="K12" s="272"/>
      <c r="L12" s="272"/>
      <c r="M12" s="272"/>
    </row>
    <row r="13" spans="1:13" s="63" customFormat="1" ht="15.75" x14ac:dyDescent="0.2">
      <c r="A13" s="269"/>
      <c r="B13" s="271"/>
      <c r="C13" s="272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65" t="s">
        <v>99</v>
      </c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7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65" t="s">
        <v>123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7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65" t="s">
        <v>121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7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65" t="s">
        <v>122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7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277" t="s">
        <v>3</v>
      </c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279" t="s">
        <v>176</v>
      </c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277" t="s">
        <v>231</v>
      </c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279" t="s">
        <v>183</v>
      </c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280" t="s">
        <v>88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</row>
    <row r="9" spans="1:37" s="156" customFormat="1" ht="36.75" x14ac:dyDescent="0.45">
      <c r="A9" s="283" t="s">
        <v>89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3"/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</row>
    <row r="10" spans="1:37" s="156" customFormat="1" ht="36.75" x14ac:dyDescent="0.45">
      <c r="A10" s="281" t="s">
        <v>226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278" t="s">
        <v>16</v>
      </c>
      <c r="B12" s="282" t="s">
        <v>161</v>
      </c>
      <c r="C12" s="278" t="s">
        <v>169</v>
      </c>
      <c r="D12" s="278"/>
      <c r="E12" s="278"/>
      <c r="F12" s="278"/>
      <c r="G12" s="278"/>
      <c r="H12" s="278" t="s">
        <v>169</v>
      </c>
      <c r="I12" s="278"/>
      <c r="J12" s="278"/>
      <c r="K12" s="278"/>
      <c r="L12" s="278"/>
      <c r="M12" s="278" t="s">
        <v>169</v>
      </c>
      <c r="N12" s="278"/>
      <c r="O12" s="278"/>
      <c r="P12" s="278"/>
      <c r="Q12" s="278"/>
      <c r="R12" s="278" t="s">
        <v>169</v>
      </c>
      <c r="S12" s="278"/>
      <c r="T12" s="278"/>
      <c r="U12" s="278"/>
      <c r="V12" s="278"/>
      <c r="W12" s="278" t="s">
        <v>169</v>
      </c>
      <c r="X12" s="278"/>
      <c r="Y12" s="278"/>
      <c r="Z12" s="278"/>
      <c r="AA12" s="278"/>
      <c r="AB12" s="278" t="s">
        <v>169</v>
      </c>
      <c r="AC12" s="278"/>
      <c r="AD12" s="278"/>
      <c r="AE12" s="278"/>
      <c r="AF12" s="278"/>
      <c r="AG12" s="274" t="s">
        <v>169</v>
      </c>
      <c r="AH12" s="274"/>
      <c r="AI12" s="274"/>
      <c r="AJ12" s="274"/>
      <c r="AK12" s="274"/>
    </row>
    <row r="13" spans="1:37" s="157" customFormat="1" ht="404.25" customHeight="1" x14ac:dyDescent="0.4">
      <c r="A13" s="278"/>
      <c r="B13" s="282"/>
      <c r="C13" s="284" t="s">
        <v>182</v>
      </c>
      <c r="D13" s="284" t="s">
        <v>164</v>
      </c>
      <c r="E13" s="284" t="s">
        <v>165</v>
      </c>
      <c r="F13" s="284" t="s">
        <v>166</v>
      </c>
      <c r="G13" s="284" t="s">
        <v>167</v>
      </c>
      <c r="H13" s="284" t="s">
        <v>170</v>
      </c>
      <c r="I13" s="284" t="s">
        <v>164</v>
      </c>
      <c r="J13" s="284" t="s">
        <v>165</v>
      </c>
      <c r="K13" s="284" t="s">
        <v>166</v>
      </c>
      <c r="L13" s="284" t="s">
        <v>167</v>
      </c>
      <c r="M13" s="284" t="s">
        <v>170</v>
      </c>
      <c r="N13" s="284" t="s">
        <v>164</v>
      </c>
      <c r="O13" s="284" t="s">
        <v>165</v>
      </c>
      <c r="P13" s="284" t="s">
        <v>166</v>
      </c>
      <c r="Q13" s="284" t="s">
        <v>167</v>
      </c>
      <c r="R13" s="284" t="s">
        <v>170</v>
      </c>
      <c r="S13" s="284" t="s">
        <v>164</v>
      </c>
      <c r="T13" s="284" t="s">
        <v>165</v>
      </c>
      <c r="U13" s="284" t="s">
        <v>166</v>
      </c>
      <c r="V13" s="284" t="s">
        <v>167</v>
      </c>
      <c r="W13" s="284" t="s">
        <v>170</v>
      </c>
      <c r="X13" s="284" t="s">
        <v>164</v>
      </c>
      <c r="Y13" s="284" t="s">
        <v>165</v>
      </c>
      <c r="Z13" s="284" t="s">
        <v>166</v>
      </c>
      <c r="AA13" s="284" t="s">
        <v>167</v>
      </c>
      <c r="AB13" s="284" t="s">
        <v>170</v>
      </c>
      <c r="AC13" s="284" t="s">
        <v>164</v>
      </c>
      <c r="AD13" s="284" t="s">
        <v>165</v>
      </c>
      <c r="AE13" s="284" t="s">
        <v>166</v>
      </c>
      <c r="AF13" s="284" t="s">
        <v>167</v>
      </c>
      <c r="AG13" s="275" t="s">
        <v>170</v>
      </c>
      <c r="AH13" s="275" t="s">
        <v>164</v>
      </c>
      <c r="AI13" s="275" t="s">
        <v>165</v>
      </c>
      <c r="AJ13" s="275" t="s">
        <v>166</v>
      </c>
      <c r="AK13" s="275" t="s">
        <v>167</v>
      </c>
    </row>
    <row r="14" spans="1:37" s="157" customFormat="1" ht="40.5" customHeight="1" x14ac:dyDescent="0.4">
      <c r="A14" s="278"/>
      <c r="B14" s="282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76"/>
      <c r="AH14" s="276"/>
      <c r="AI14" s="276"/>
      <c r="AJ14" s="276"/>
      <c r="AK14" s="276"/>
    </row>
    <row r="15" spans="1:37" s="151" customFormat="1" ht="38.25" customHeight="1" x14ac:dyDescent="0.4">
      <c r="A15" s="278"/>
      <c r="B15" s="282"/>
      <c r="C15" s="282" t="s">
        <v>135</v>
      </c>
      <c r="D15" s="282"/>
      <c r="E15" s="282"/>
      <c r="F15" s="282"/>
      <c r="G15" s="282"/>
      <c r="H15" s="282" t="s">
        <v>136</v>
      </c>
      <c r="I15" s="282"/>
      <c r="J15" s="282"/>
      <c r="K15" s="282"/>
      <c r="L15" s="282"/>
      <c r="M15" s="282" t="s">
        <v>137</v>
      </c>
      <c r="N15" s="282"/>
      <c r="O15" s="282"/>
      <c r="P15" s="282"/>
      <c r="Q15" s="282"/>
      <c r="R15" s="282" t="s">
        <v>138</v>
      </c>
      <c r="S15" s="282"/>
      <c r="T15" s="282"/>
      <c r="U15" s="282"/>
      <c r="V15" s="282"/>
      <c r="W15" s="282" t="s">
        <v>139</v>
      </c>
      <c r="X15" s="282"/>
      <c r="Y15" s="282"/>
      <c r="Z15" s="282"/>
      <c r="AA15" s="282"/>
      <c r="AB15" s="282" t="s">
        <v>168</v>
      </c>
      <c r="AC15" s="282"/>
      <c r="AD15" s="282"/>
      <c r="AE15" s="282"/>
      <c r="AF15" s="282"/>
      <c r="AG15" s="273" t="s">
        <v>229</v>
      </c>
      <c r="AH15" s="273"/>
      <c r="AI15" s="273"/>
      <c r="AJ15" s="273"/>
      <c r="AK15" s="273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66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191"/>
  <sheetViews>
    <sheetView tabSelected="1" view="pageBreakPreview" zoomScale="55" zoomScaleNormal="55" zoomScaleSheetLayoutView="55" workbookViewId="0">
      <pane xSplit="3" ySplit="10" topLeftCell="D159" activePane="bottomRight" state="frozen"/>
      <selection pane="topRight" activeCell="D1" sqref="D1"/>
      <selection pane="bottomLeft" activeCell="A6" sqref="A6"/>
      <selection pane="bottomRight" activeCell="R70" sqref="R70"/>
    </sheetView>
  </sheetViews>
  <sheetFormatPr defaultColWidth="11.42578125" defaultRowHeight="20.25" x14ac:dyDescent="0.3"/>
  <cols>
    <col min="1" max="1" width="7.7109375" style="172" customWidth="1"/>
    <col min="2" max="2" width="27.42578125" style="207" customWidth="1"/>
    <col min="3" max="3" width="20.7109375" style="174" customWidth="1"/>
    <col min="4" max="4" width="25.85546875" style="174" customWidth="1"/>
    <col min="5" max="5" width="20.7109375" style="174" customWidth="1"/>
    <col min="6" max="6" width="21.28515625" style="174" customWidth="1"/>
    <col min="7" max="7" width="22.42578125" style="174" customWidth="1"/>
    <col min="8" max="8" width="23.28515625" style="175" customWidth="1"/>
    <col min="9" max="9" width="24.140625" style="175" customWidth="1"/>
    <col min="10" max="10" width="22.7109375" style="175" customWidth="1"/>
    <col min="11" max="11" width="25" style="175" customWidth="1"/>
    <col min="12" max="12" width="12.285156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x14ac:dyDescent="0.3">
      <c r="B2" s="173"/>
      <c r="L2" s="383" t="s">
        <v>61</v>
      </c>
      <c r="M2" s="383"/>
      <c r="N2" s="383"/>
      <c r="O2" s="383"/>
    </row>
    <row r="3" spans="1:19" x14ac:dyDescent="0.3">
      <c r="B3" s="173"/>
      <c r="L3" s="383" t="s">
        <v>326</v>
      </c>
      <c r="M3" s="383"/>
      <c r="N3" s="383"/>
      <c r="O3" s="383"/>
    </row>
    <row r="4" spans="1:19" x14ac:dyDescent="0.3">
      <c r="B4" s="173"/>
      <c r="L4" s="383" t="s">
        <v>327</v>
      </c>
      <c r="M4" s="383"/>
      <c r="N4" s="383"/>
      <c r="O4" s="383"/>
    </row>
    <row r="5" spans="1:19" x14ac:dyDescent="0.3">
      <c r="B5" s="173"/>
      <c r="L5" s="383" t="s">
        <v>328</v>
      </c>
      <c r="M5" s="383"/>
      <c r="N5" s="383"/>
      <c r="O5" s="383"/>
    </row>
    <row r="6" spans="1:19" s="175" customFormat="1" ht="33.75" customHeight="1" x14ac:dyDescent="0.3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3"/>
      <c r="L6" s="323"/>
      <c r="M6" s="323"/>
      <c r="N6" s="323"/>
      <c r="O6" s="323"/>
    </row>
    <row r="7" spans="1:19" ht="60" customHeight="1" x14ac:dyDescent="0.3">
      <c r="A7" s="335" t="s">
        <v>309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</row>
    <row r="8" spans="1:19" ht="21" customHeight="1" x14ac:dyDescent="0.3">
      <c r="A8" s="325" t="s">
        <v>16</v>
      </c>
      <c r="B8" s="329" t="s">
        <v>234</v>
      </c>
      <c r="C8" s="327" t="s">
        <v>6</v>
      </c>
      <c r="D8" s="329" t="s">
        <v>160</v>
      </c>
      <c r="E8" s="325" t="s">
        <v>240</v>
      </c>
      <c r="F8" s="332"/>
      <c r="G8" s="332"/>
      <c r="H8" s="332"/>
      <c r="I8" s="332"/>
      <c r="J8" s="332"/>
      <c r="K8" s="332"/>
      <c r="L8" s="332"/>
      <c r="M8" s="332"/>
      <c r="N8" s="332"/>
      <c r="O8" s="327"/>
    </row>
    <row r="9" spans="1:19" ht="68.25" customHeight="1" x14ac:dyDescent="0.3">
      <c r="A9" s="326"/>
      <c r="B9" s="330"/>
      <c r="C9" s="328"/>
      <c r="D9" s="330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5">
        <v>13</v>
      </c>
      <c r="N10" s="245">
        <v>14</v>
      </c>
      <c r="O10" s="245">
        <v>15</v>
      </c>
    </row>
    <row r="11" spans="1:19" ht="47.25" customHeight="1" x14ac:dyDescent="0.3">
      <c r="A11" s="338" t="s">
        <v>242</v>
      </c>
      <c r="B11" s="339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40"/>
    </row>
    <row r="12" spans="1:19" ht="29.25" customHeight="1" x14ac:dyDescent="0.3">
      <c r="A12" s="341" t="s">
        <v>241</v>
      </c>
      <c r="B12" s="342"/>
      <c r="C12" s="342"/>
      <c r="D12" s="343"/>
      <c r="E12" s="215">
        <f>E13+E14+E15</f>
        <v>200000</v>
      </c>
      <c r="F12" s="215">
        <f t="shared" ref="F12:N12" si="0">F13+F14+F15</f>
        <v>9288201.1799999997</v>
      </c>
      <c r="G12" s="215">
        <f>G13+G14+G15</f>
        <v>8235186.4500000002</v>
      </c>
      <c r="H12" s="215">
        <f>H13+H14+H15</f>
        <v>30952635.040000003</v>
      </c>
      <c r="I12" s="215">
        <f t="shared" si="0"/>
        <v>264822991.15000004</v>
      </c>
      <c r="J12" s="215">
        <f>J13+J14+J15</f>
        <v>18788340.460000001</v>
      </c>
      <c r="K12" s="215">
        <f t="shared" si="0"/>
        <v>5383652.4300000006</v>
      </c>
      <c r="L12" s="215">
        <f t="shared" si="0"/>
        <v>0</v>
      </c>
      <c r="M12" s="215">
        <f t="shared" si="0"/>
        <v>0</v>
      </c>
      <c r="N12" s="215">
        <f t="shared" si="0"/>
        <v>0</v>
      </c>
      <c r="O12" s="215">
        <f>O13+O14+O15</f>
        <v>337671006.71000004</v>
      </c>
      <c r="R12" s="180"/>
    </row>
    <row r="13" spans="1:19" ht="36.75" customHeight="1" x14ac:dyDescent="0.3">
      <c r="A13" s="341" t="s">
        <v>50</v>
      </c>
      <c r="B13" s="342"/>
      <c r="C13" s="342"/>
      <c r="D13" s="343"/>
      <c r="E13" s="216">
        <f>E19+E29+E39+E48+E58+E131+E164+E173</f>
        <v>0</v>
      </c>
      <c r="F13" s="216">
        <f t="shared" ref="F13:N13" si="1">F19+F29+F39+F48+F58+F131+F164+F173</f>
        <v>0</v>
      </c>
      <c r="G13" s="216">
        <f t="shared" si="1"/>
        <v>0</v>
      </c>
      <c r="H13" s="216">
        <f t="shared" si="1"/>
        <v>0</v>
      </c>
      <c r="I13" s="216">
        <f t="shared" si="1"/>
        <v>0</v>
      </c>
      <c r="J13" s="216">
        <f t="shared" si="1"/>
        <v>0</v>
      </c>
      <c r="K13" s="216">
        <f t="shared" si="1"/>
        <v>4500000</v>
      </c>
      <c r="L13" s="216">
        <f t="shared" si="1"/>
        <v>0</v>
      </c>
      <c r="M13" s="216">
        <f t="shared" si="1"/>
        <v>0</v>
      </c>
      <c r="N13" s="216">
        <f t="shared" si="1"/>
        <v>0</v>
      </c>
      <c r="O13" s="216">
        <f>SUM(E13:N13)</f>
        <v>4500000</v>
      </c>
      <c r="Q13" s="180"/>
      <c r="S13" s="180"/>
    </row>
    <row r="14" spans="1:19" s="181" customFormat="1" ht="45.75" customHeight="1" x14ac:dyDescent="0.3">
      <c r="A14" s="302" t="s">
        <v>236</v>
      </c>
      <c r="B14" s="303"/>
      <c r="C14" s="303"/>
      <c r="D14" s="304"/>
      <c r="E14" s="216">
        <f t="shared" ref="E14:N15" si="2">E20+E30+E40+E49+E59+E132+E165+E174</f>
        <v>0</v>
      </c>
      <c r="F14" s="216">
        <f t="shared" si="2"/>
        <v>7449751.1799999997</v>
      </c>
      <c r="G14" s="216">
        <f t="shared" si="2"/>
        <v>4925247.45</v>
      </c>
      <c r="H14" s="216">
        <f t="shared" si="2"/>
        <v>7711442.8900000006</v>
      </c>
      <c r="I14" s="216">
        <f t="shared" si="2"/>
        <v>245169762.57000002</v>
      </c>
      <c r="J14" s="216">
        <f t="shared" si="2"/>
        <v>1168005</v>
      </c>
      <c r="K14" s="216">
        <f t="shared" si="2"/>
        <v>857142.86</v>
      </c>
      <c r="L14" s="216">
        <f t="shared" si="2"/>
        <v>0</v>
      </c>
      <c r="M14" s="216">
        <f t="shared" si="2"/>
        <v>0</v>
      </c>
      <c r="N14" s="216">
        <f t="shared" si="2"/>
        <v>0</v>
      </c>
      <c r="O14" s="216">
        <f>SUM(E14:N14)</f>
        <v>267281351.95000005</v>
      </c>
    </row>
    <row r="15" spans="1:19" s="182" customFormat="1" ht="43.15" customHeight="1" thickBot="1" x14ac:dyDescent="0.35">
      <c r="A15" s="302" t="s">
        <v>235</v>
      </c>
      <c r="B15" s="303"/>
      <c r="C15" s="303"/>
      <c r="D15" s="304"/>
      <c r="E15" s="216">
        <f t="shared" si="2"/>
        <v>200000</v>
      </c>
      <c r="F15" s="216">
        <f t="shared" si="2"/>
        <v>1838450</v>
      </c>
      <c r="G15" s="216">
        <f t="shared" si="2"/>
        <v>3309939</v>
      </c>
      <c r="H15" s="216">
        <f t="shared" si="2"/>
        <v>23241192.150000002</v>
      </c>
      <c r="I15" s="216">
        <f t="shared" si="2"/>
        <v>19653228.580000002</v>
      </c>
      <c r="J15" s="216">
        <f t="shared" si="2"/>
        <v>17620335.460000001</v>
      </c>
      <c r="K15" s="216">
        <f t="shared" si="2"/>
        <v>26509.57</v>
      </c>
      <c r="L15" s="216">
        <f t="shared" si="2"/>
        <v>0</v>
      </c>
      <c r="M15" s="216">
        <f t="shared" si="2"/>
        <v>0</v>
      </c>
      <c r="N15" s="216">
        <f t="shared" si="2"/>
        <v>0</v>
      </c>
      <c r="O15" s="216">
        <f>SUM(E15:N15)</f>
        <v>65889654.760000005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9" t="s">
        <v>238</v>
      </c>
      <c r="E16" s="241" t="e">
        <f>E22+E37+E46+E55+E65+E69+E89+E109+E113+E138+E142+E146+E150+E158+#REF!</f>
        <v>#REF!</v>
      </c>
      <c r="F16" s="209"/>
      <c r="G16" s="209"/>
      <c r="H16" s="242" t="e">
        <f>#REF!+#REF!+#REF!</f>
        <v>#REF!</v>
      </c>
      <c r="I16" s="242" t="e">
        <f>#REF!+#REF!+#REF!</f>
        <v>#REF!</v>
      </c>
      <c r="J16" s="241">
        <f>J22+J37+J46+J55+J65+J69+J89+J109+J113+J138+J142+J146+J150+J158+J162</f>
        <v>11641160.84</v>
      </c>
      <c r="K16" s="242" t="e">
        <f>#REF!+#REF!+#REF!</f>
        <v>#REF!</v>
      </c>
      <c r="L16" s="242" t="e">
        <f>#REF!+#REF!+#REF!</f>
        <v>#REF!</v>
      </c>
      <c r="M16" s="242" t="e">
        <f>#REF!+#REF!+#REF!</f>
        <v>#REF!</v>
      </c>
      <c r="N16" s="242" t="e">
        <f>#REF!+#REF!+#REF!</f>
        <v>#REF!</v>
      </c>
      <c r="O16" s="242" t="e">
        <f>#REF!+#REF!+#REF!</f>
        <v>#REF!</v>
      </c>
    </row>
    <row r="17" spans="1:15" ht="36" customHeight="1" thickBot="1" x14ac:dyDescent="0.35">
      <c r="A17" s="312" t="s">
        <v>256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  <c r="L17" s="333"/>
      <c r="M17" s="333"/>
      <c r="N17" s="333"/>
      <c r="O17" s="334"/>
    </row>
    <row r="18" spans="1:15" ht="36" customHeight="1" x14ac:dyDescent="0.3">
      <c r="A18" s="293" t="s">
        <v>238</v>
      </c>
      <c r="B18" s="316"/>
      <c r="C18" s="316"/>
      <c r="D18" s="295"/>
      <c r="E18" s="238">
        <f>E19+E20+E21</f>
        <v>0</v>
      </c>
      <c r="F18" s="238">
        <f t="shared" ref="F18:G18" si="3">F19+F20+F21</f>
        <v>0</v>
      </c>
      <c r="G18" s="238">
        <f t="shared" si="3"/>
        <v>0</v>
      </c>
      <c r="H18" s="239">
        <f>H19+H20+H21</f>
        <v>13582932</v>
      </c>
      <c r="I18" s="239">
        <f>I19+I20+I21</f>
        <v>10610233</v>
      </c>
      <c r="J18" s="239">
        <f t="shared" ref="J18:N18" si="4">J19+J20+J21</f>
        <v>10610233</v>
      </c>
      <c r="K18" s="239">
        <f t="shared" si="4"/>
        <v>0</v>
      </c>
      <c r="L18" s="239">
        <f t="shared" si="4"/>
        <v>0</v>
      </c>
      <c r="M18" s="239">
        <f t="shared" si="4"/>
        <v>0</v>
      </c>
      <c r="N18" s="239">
        <f t="shared" si="4"/>
        <v>0</v>
      </c>
      <c r="O18" s="239">
        <f>SUM(E18:N18)</f>
        <v>34803398</v>
      </c>
    </row>
    <row r="19" spans="1:15" ht="36" customHeight="1" x14ac:dyDescent="0.3">
      <c r="A19" s="320" t="s">
        <v>50</v>
      </c>
      <c r="B19" s="321"/>
      <c r="C19" s="321"/>
      <c r="D19" s="322"/>
      <c r="E19" s="213">
        <f>E23</f>
        <v>0</v>
      </c>
      <c r="F19" s="213">
        <f t="shared" ref="F19:O19" si="5">F23</f>
        <v>0</v>
      </c>
      <c r="G19" s="213">
        <f t="shared" si="5"/>
        <v>0</v>
      </c>
      <c r="H19" s="217">
        <f t="shared" si="5"/>
        <v>0</v>
      </c>
      <c r="I19" s="217">
        <f t="shared" si="5"/>
        <v>0</v>
      </c>
      <c r="J19" s="217">
        <f t="shared" si="5"/>
        <v>0</v>
      </c>
      <c r="K19" s="217">
        <f t="shared" si="5"/>
        <v>0</v>
      </c>
      <c r="L19" s="217">
        <f t="shared" si="5"/>
        <v>0</v>
      </c>
      <c r="M19" s="217">
        <f t="shared" si="5"/>
        <v>0</v>
      </c>
      <c r="N19" s="217">
        <f t="shared" si="5"/>
        <v>0</v>
      </c>
      <c r="O19" s="217">
        <f t="shared" si="5"/>
        <v>0</v>
      </c>
    </row>
    <row r="20" spans="1:15" ht="36" customHeight="1" x14ac:dyDescent="0.3">
      <c r="A20" s="320" t="s">
        <v>236</v>
      </c>
      <c r="B20" s="321"/>
      <c r="C20" s="321"/>
      <c r="D20" s="322"/>
      <c r="E20" s="213">
        <f>E24</f>
        <v>0</v>
      </c>
      <c r="F20" s="213">
        <f t="shared" ref="F20:O20" si="6">F24</f>
        <v>0</v>
      </c>
      <c r="G20" s="213">
        <f t="shared" si="6"/>
        <v>0</v>
      </c>
      <c r="H20" s="217">
        <f t="shared" si="6"/>
        <v>0</v>
      </c>
      <c r="I20" s="217">
        <f t="shared" si="6"/>
        <v>0</v>
      </c>
      <c r="J20" s="217">
        <f t="shared" si="6"/>
        <v>0</v>
      </c>
      <c r="K20" s="217">
        <f t="shared" si="6"/>
        <v>0</v>
      </c>
      <c r="L20" s="217">
        <f t="shared" si="6"/>
        <v>0</v>
      </c>
      <c r="M20" s="217">
        <f t="shared" si="6"/>
        <v>0</v>
      </c>
      <c r="N20" s="217">
        <f t="shared" si="6"/>
        <v>0</v>
      </c>
      <c r="O20" s="217">
        <f t="shared" si="6"/>
        <v>0</v>
      </c>
    </row>
    <row r="21" spans="1:15" ht="36" customHeight="1" x14ac:dyDescent="0.3">
      <c r="A21" s="320" t="s">
        <v>235</v>
      </c>
      <c r="B21" s="321"/>
      <c r="C21" s="321"/>
      <c r="D21" s="322"/>
      <c r="E21" s="213">
        <f>E26</f>
        <v>0</v>
      </c>
      <c r="F21" s="213">
        <f t="shared" ref="F21:N21" si="7">F26</f>
        <v>0</v>
      </c>
      <c r="G21" s="213">
        <f t="shared" si="7"/>
        <v>0</v>
      </c>
      <c r="H21" s="217">
        <f>SUM(H23:H26)</f>
        <v>13582932</v>
      </c>
      <c r="I21" s="217">
        <f t="shared" ref="I21:J21" si="8">SUM(I23:I26)</f>
        <v>10610233</v>
      </c>
      <c r="J21" s="217">
        <f t="shared" si="8"/>
        <v>10610233</v>
      </c>
      <c r="K21" s="217">
        <f t="shared" si="7"/>
        <v>0</v>
      </c>
      <c r="L21" s="217">
        <f t="shared" si="7"/>
        <v>0</v>
      </c>
      <c r="M21" s="217">
        <f t="shared" si="7"/>
        <v>0</v>
      </c>
      <c r="N21" s="217">
        <f t="shared" si="7"/>
        <v>0</v>
      </c>
      <c r="O21" s="217">
        <f>SUM(E21:N21)</f>
        <v>34803398</v>
      </c>
    </row>
    <row r="22" spans="1:15" ht="36" customHeight="1" x14ac:dyDescent="0.3">
      <c r="A22" s="292" t="s">
        <v>14</v>
      </c>
      <c r="B22" s="288" t="s">
        <v>257</v>
      </c>
      <c r="C22" s="290" t="s">
        <v>243</v>
      </c>
      <c r="D22" s="197" t="s">
        <v>238</v>
      </c>
      <c r="E22" s="198">
        <f>SUM(E23:E26)</f>
        <v>0</v>
      </c>
      <c r="F22" s="198">
        <f>SUM(F23:F26)</f>
        <v>0</v>
      </c>
      <c r="G22" s="198">
        <f>SUM(G23:G26)</f>
        <v>0</v>
      </c>
      <c r="H22" s="218">
        <f>SUM(H23:H26)</f>
        <v>13582932</v>
      </c>
      <c r="I22" s="218">
        <f t="shared" ref="I22:J22" si="9">SUM(I23:I26)</f>
        <v>10610233</v>
      </c>
      <c r="J22" s="218">
        <f t="shared" si="9"/>
        <v>10610233</v>
      </c>
      <c r="K22" s="218">
        <f>SUM(K23:K26)</f>
        <v>0</v>
      </c>
      <c r="L22" s="218">
        <f>SUM(L23:L26)</f>
        <v>0</v>
      </c>
      <c r="M22" s="218">
        <f>SUM(M23:M26)</f>
        <v>0</v>
      </c>
      <c r="N22" s="218">
        <f>SUM(N23:N26)</f>
        <v>0</v>
      </c>
      <c r="O22" s="218">
        <f>SUM(O23:O26)</f>
        <v>34803398</v>
      </c>
    </row>
    <row r="23" spans="1:15" ht="49.5" customHeight="1" x14ac:dyDescent="0.3">
      <c r="A23" s="287"/>
      <c r="B23" s="289"/>
      <c r="C23" s="291"/>
      <c r="D23" s="212" t="s">
        <v>50</v>
      </c>
      <c r="E23" s="200">
        <v>0</v>
      </c>
      <c r="F23" s="200">
        <v>0</v>
      </c>
      <c r="G23" s="200">
        <v>0</v>
      </c>
      <c r="H23" s="219">
        <v>0</v>
      </c>
      <c r="I23" s="219">
        <v>0</v>
      </c>
      <c r="J23" s="219">
        <v>0</v>
      </c>
      <c r="K23" s="219">
        <v>0</v>
      </c>
      <c r="L23" s="219">
        <v>0</v>
      </c>
      <c r="M23" s="219">
        <v>0</v>
      </c>
      <c r="N23" s="219">
        <v>0</v>
      </c>
      <c r="O23" s="219">
        <f>N23+M23+L23+K23+J23+I23+H23</f>
        <v>0</v>
      </c>
    </row>
    <row r="24" spans="1:15" ht="63" customHeight="1" x14ac:dyDescent="0.3">
      <c r="A24" s="287"/>
      <c r="B24" s="289"/>
      <c r="C24" s="291"/>
      <c r="D24" s="197" t="s">
        <v>236</v>
      </c>
      <c r="E24" s="214">
        <v>0</v>
      </c>
      <c r="F24" s="214">
        <v>0</v>
      </c>
      <c r="G24" s="214">
        <v>0</v>
      </c>
      <c r="H24" s="220">
        <v>0</v>
      </c>
      <c r="I24" s="219">
        <v>0</v>
      </c>
      <c r="J24" s="219">
        <v>0</v>
      </c>
      <c r="K24" s="219">
        <v>0</v>
      </c>
      <c r="L24" s="219">
        <v>0</v>
      </c>
      <c r="M24" s="219">
        <v>0</v>
      </c>
      <c r="N24" s="219">
        <v>0</v>
      </c>
      <c r="O24" s="219">
        <f>N24+M24+L24+K24+J24+I24+H24</f>
        <v>0</v>
      </c>
    </row>
    <row r="25" spans="1:15" ht="87.75" customHeight="1" x14ac:dyDescent="0.3">
      <c r="A25" s="287"/>
      <c r="B25" s="289"/>
      <c r="C25" s="291"/>
      <c r="D25" s="243" t="s">
        <v>235</v>
      </c>
      <c r="E25" s="214">
        <v>0</v>
      </c>
      <c r="F25" s="214">
        <v>0</v>
      </c>
      <c r="G25" s="214">
        <v>0</v>
      </c>
      <c r="H25" s="220">
        <v>13532932</v>
      </c>
      <c r="I25" s="234">
        <v>10560233</v>
      </c>
      <c r="J25" s="262">
        <v>10560233</v>
      </c>
      <c r="K25" s="234"/>
      <c r="L25" s="234"/>
      <c r="M25" s="234"/>
      <c r="N25" s="234"/>
      <c r="O25" s="234">
        <f>SUM(E25:N25)</f>
        <v>34653398</v>
      </c>
    </row>
    <row r="26" spans="1:15" ht="88.5" customHeight="1" thickBot="1" x14ac:dyDescent="0.35">
      <c r="A26" s="287"/>
      <c r="B26" s="289"/>
      <c r="C26" s="291"/>
      <c r="D26" s="211" t="s">
        <v>311</v>
      </c>
      <c r="E26" s="214">
        <v>0</v>
      </c>
      <c r="F26" s="214">
        <v>0</v>
      </c>
      <c r="G26" s="214">
        <v>0</v>
      </c>
      <c r="H26" s="220">
        <v>50000</v>
      </c>
      <c r="I26" s="234">
        <v>50000</v>
      </c>
      <c r="J26" s="234">
        <v>50000</v>
      </c>
      <c r="K26" s="234">
        <v>0</v>
      </c>
      <c r="L26" s="234">
        <v>0</v>
      </c>
      <c r="M26" s="234">
        <v>0</v>
      </c>
      <c r="N26" s="234">
        <v>0</v>
      </c>
      <c r="O26" s="234">
        <f>SUM(E26:N26)</f>
        <v>150000</v>
      </c>
    </row>
    <row r="27" spans="1:15" ht="37.15" customHeight="1" thickBot="1" x14ac:dyDescent="0.35">
      <c r="A27" s="312" t="s">
        <v>258</v>
      </c>
      <c r="B27" s="333"/>
      <c r="C27" s="333"/>
      <c r="D27" s="333"/>
      <c r="E27" s="333"/>
      <c r="F27" s="333"/>
      <c r="G27" s="333"/>
      <c r="H27" s="333"/>
      <c r="I27" s="333"/>
      <c r="J27" s="333"/>
      <c r="K27" s="333"/>
      <c r="L27" s="333"/>
      <c r="M27" s="333"/>
      <c r="N27" s="333"/>
      <c r="O27" s="334"/>
    </row>
    <row r="28" spans="1:15" ht="35.25" customHeight="1" x14ac:dyDescent="0.3">
      <c r="A28" s="293" t="s">
        <v>238</v>
      </c>
      <c r="B28" s="316"/>
      <c r="C28" s="316"/>
      <c r="D28" s="295"/>
      <c r="E28" s="238">
        <f>E29+E30+E31</f>
        <v>0</v>
      </c>
      <c r="F28" s="238">
        <f t="shared" ref="F28:O28" si="10">F29+F30+F31</f>
        <v>0</v>
      </c>
      <c r="G28" s="238">
        <f t="shared" si="10"/>
        <v>0</v>
      </c>
      <c r="H28" s="239">
        <f t="shared" si="10"/>
        <v>6460763.4199999999</v>
      </c>
      <c r="I28" s="239">
        <f t="shared" si="10"/>
        <v>6973978.5899999999</v>
      </c>
      <c r="J28" s="239">
        <f t="shared" si="10"/>
        <v>6973978.5899999999</v>
      </c>
      <c r="K28" s="239">
        <f t="shared" si="10"/>
        <v>0</v>
      </c>
      <c r="L28" s="239">
        <f t="shared" si="10"/>
        <v>0</v>
      </c>
      <c r="M28" s="239">
        <f t="shared" si="10"/>
        <v>0</v>
      </c>
      <c r="N28" s="239">
        <f t="shared" si="10"/>
        <v>0</v>
      </c>
      <c r="O28" s="239">
        <f t="shared" si="10"/>
        <v>20408720.600000001</v>
      </c>
    </row>
    <row r="29" spans="1:15" ht="33.75" customHeight="1" x14ac:dyDescent="0.3">
      <c r="A29" s="320" t="s">
        <v>50</v>
      </c>
      <c r="B29" s="321"/>
      <c r="C29" s="321"/>
      <c r="D29" s="322"/>
      <c r="E29" s="213">
        <f>E33</f>
        <v>0</v>
      </c>
      <c r="F29" s="213">
        <f t="shared" ref="F29:O29" si="11">F33</f>
        <v>0</v>
      </c>
      <c r="G29" s="213">
        <f t="shared" si="11"/>
        <v>0</v>
      </c>
      <c r="H29" s="217">
        <f t="shared" si="11"/>
        <v>0</v>
      </c>
      <c r="I29" s="217">
        <f t="shared" si="11"/>
        <v>0</v>
      </c>
      <c r="J29" s="217">
        <f t="shared" si="11"/>
        <v>0</v>
      </c>
      <c r="K29" s="217">
        <f t="shared" si="11"/>
        <v>0</v>
      </c>
      <c r="L29" s="217">
        <f t="shared" si="11"/>
        <v>0</v>
      </c>
      <c r="M29" s="217">
        <f t="shared" si="11"/>
        <v>0</v>
      </c>
      <c r="N29" s="217">
        <f t="shared" si="11"/>
        <v>0</v>
      </c>
      <c r="O29" s="217">
        <f t="shared" si="11"/>
        <v>0</v>
      </c>
    </row>
    <row r="30" spans="1:15" ht="30" customHeight="1" x14ac:dyDescent="0.3">
      <c r="A30" s="320" t="s">
        <v>236</v>
      </c>
      <c r="B30" s="321"/>
      <c r="C30" s="321"/>
      <c r="D30" s="322"/>
      <c r="E30" s="213">
        <f>E34</f>
        <v>0</v>
      </c>
      <c r="F30" s="213">
        <f t="shared" ref="F30:O30" si="12">F34</f>
        <v>0</v>
      </c>
      <c r="G30" s="213">
        <f t="shared" si="12"/>
        <v>0</v>
      </c>
      <c r="H30" s="217">
        <f t="shared" si="12"/>
        <v>0</v>
      </c>
      <c r="I30" s="217">
        <f t="shared" si="12"/>
        <v>0</v>
      </c>
      <c r="J30" s="217">
        <f t="shared" si="12"/>
        <v>0</v>
      </c>
      <c r="K30" s="217">
        <f t="shared" si="12"/>
        <v>0</v>
      </c>
      <c r="L30" s="217">
        <f t="shared" si="12"/>
        <v>0</v>
      </c>
      <c r="M30" s="217">
        <f t="shared" si="12"/>
        <v>0</v>
      </c>
      <c r="N30" s="217">
        <f t="shared" si="12"/>
        <v>0</v>
      </c>
      <c r="O30" s="217">
        <f t="shared" si="12"/>
        <v>0</v>
      </c>
    </row>
    <row r="31" spans="1:15" ht="30.75" customHeight="1" x14ac:dyDescent="0.3">
      <c r="A31" s="320" t="s">
        <v>235</v>
      </c>
      <c r="B31" s="321"/>
      <c r="C31" s="321"/>
      <c r="D31" s="322"/>
      <c r="E31" s="213">
        <f>E36</f>
        <v>0</v>
      </c>
      <c r="F31" s="213">
        <f t="shared" ref="F31:N31" si="13">F36</f>
        <v>0</v>
      </c>
      <c r="G31" s="213">
        <f t="shared" si="13"/>
        <v>0</v>
      </c>
      <c r="H31" s="217">
        <f>H36+H35</f>
        <v>6460763.4199999999</v>
      </c>
      <c r="I31" s="217">
        <f>I36+I35</f>
        <v>6973978.5899999999</v>
      </c>
      <c r="J31" s="217">
        <f>J36+J35</f>
        <v>6973978.5899999999</v>
      </c>
      <c r="K31" s="217">
        <f t="shared" si="13"/>
        <v>0</v>
      </c>
      <c r="L31" s="217">
        <f t="shared" si="13"/>
        <v>0</v>
      </c>
      <c r="M31" s="217">
        <f t="shared" si="13"/>
        <v>0</v>
      </c>
      <c r="N31" s="217">
        <f t="shared" si="13"/>
        <v>0</v>
      </c>
      <c r="O31" s="217">
        <f>SUM(E31:N31)</f>
        <v>20408720.600000001</v>
      </c>
    </row>
    <row r="32" spans="1:15" ht="37.5" customHeight="1" x14ac:dyDescent="0.3">
      <c r="A32" s="292" t="s">
        <v>8</v>
      </c>
      <c r="B32" s="288" t="s">
        <v>259</v>
      </c>
      <c r="C32" s="290" t="s">
        <v>276</v>
      </c>
      <c r="D32" s="197" t="s">
        <v>238</v>
      </c>
      <c r="E32" s="198">
        <f>SUM(E33:E36)</f>
        <v>0</v>
      </c>
      <c r="F32" s="198">
        <f t="shared" ref="F32:N32" si="14">SUM(F33:F36)</f>
        <v>0</v>
      </c>
      <c r="G32" s="198">
        <f t="shared" si="14"/>
        <v>0</v>
      </c>
      <c r="H32" s="218">
        <f t="shared" si="14"/>
        <v>6460763.4199999999</v>
      </c>
      <c r="I32" s="218">
        <f t="shared" si="14"/>
        <v>6973978.5899999999</v>
      </c>
      <c r="J32" s="218">
        <f t="shared" si="14"/>
        <v>6973978.5899999999</v>
      </c>
      <c r="K32" s="218">
        <f t="shared" si="14"/>
        <v>0</v>
      </c>
      <c r="L32" s="218">
        <f t="shared" si="14"/>
        <v>0</v>
      </c>
      <c r="M32" s="218">
        <f t="shared" si="14"/>
        <v>0</v>
      </c>
      <c r="N32" s="218">
        <f t="shared" si="14"/>
        <v>0</v>
      </c>
      <c r="O32" s="218">
        <f>SUM(O33:O36)</f>
        <v>20408720.600000001</v>
      </c>
    </row>
    <row r="33" spans="1:15" ht="53.25" customHeight="1" x14ac:dyDescent="0.3">
      <c r="A33" s="287"/>
      <c r="B33" s="289"/>
      <c r="C33" s="291"/>
      <c r="D33" s="212" t="s">
        <v>50</v>
      </c>
      <c r="E33" s="200">
        <v>0</v>
      </c>
      <c r="F33" s="200">
        <v>0</v>
      </c>
      <c r="G33" s="200">
        <v>0</v>
      </c>
      <c r="H33" s="219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  <c r="O33" s="219">
        <f>N33+M33+L33+K33+J33+I33+H33</f>
        <v>0</v>
      </c>
    </row>
    <row r="34" spans="1:15" ht="72" customHeight="1" x14ac:dyDescent="0.3">
      <c r="A34" s="287"/>
      <c r="B34" s="289"/>
      <c r="C34" s="291"/>
      <c r="D34" s="197" t="s">
        <v>236</v>
      </c>
      <c r="E34" s="214">
        <v>0</v>
      </c>
      <c r="F34" s="214">
        <v>0</v>
      </c>
      <c r="G34" s="214">
        <v>0</v>
      </c>
      <c r="H34" s="220">
        <v>0</v>
      </c>
      <c r="I34" s="219">
        <v>0</v>
      </c>
      <c r="J34" s="219">
        <v>0</v>
      </c>
      <c r="K34" s="219">
        <v>0</v>
      </c>
      <c r="L34" s="219">
        <v>0</v>
      </c>
      <c r="M34" s="219">
        <v>0</v>
      </c>
      <c r="N34" s="219">
        <v>0</v>
      </c>
      <c r="O34" s="219">
        <f>N34+M34+L34+K34+J34+I34+H34</f>
        <v>0</v>
      </c>
    </row>
    <row r="35" spans="1:15" ht="93" customHeight="1" x14ac:dyDescent="0.3">
      <c r="A35" s="287"/>
      <c r="B35" s="289"/>
      <c r="C35" s="291"/>
      <c r="D35" s="243" t="s">
        <v>235</v>
      </c>
      <c r="E35" s="214">
        <v>0</v>
      </c>
      <c r="F35" s="214">
        <v>0</v>
      </c>
      <c r="G35" s="214">
        <v>0</v>
      </c>
      <c r="H35" s="220">
        <v>6454763.4199999999</v>
      </c>
      <c r="I35" s="234">
        <v>6966478.5899999999</v>
      </c>
      <c r="J35" s="234">
        <v>6966478.5899999999</v>
      </c>
      <c r="K35" s="234"/>
      <c r="L35" s="234"/>
      <c r="M35" s="234"/>
      <c r="N35" s="234"/>
      <c r="O35" s="234">
        <f>SUM(E35:N35)</f>
        <v>20387720.600000001</v>
      </c>
    </row>
    <row r="36" spans="1:15" ht="93" customHeight="1" thickBot="1" x14ac:dyDescent="0.35">
      <c r="A36" s="287"/>
      <c r="B36" s="289"/>
      <c r="C36" s="291"/>
      <c r="D36" s="243" t="s">
        <v>311</v>
      </c>
      <c r="E36" s="214">
        <v>0</v>
      </c>
      <c r="F36" s="214">
        <v>0</v>
      </c>
      <c r="G36" s="214">
        <v>0</v>
      </c>
      <c r="H36" s="220">
        <v>6000</v>
      </c>
      <c r="I36" s="234">
        <v>7500</v>
      </c>
      <c r="J36" s="234">
        <v>7500</v>
      </c>
      <c r="K36" s="234">
        <v>0</v>
      </c>
      <c r="L36" s="234">
        <v>0</v>
      </c>
      <c r="M36" s="234">
        <v>0</v>
      </c>
      <c r="N36" s="234">
        <v>0</v>
      </c>
      <c r="O36" s="234">
        <f>SUM(E36:N36)</f>
        <v>21000</v>
      </c>
    </row>
    <row r="37" spans="1:15" ht="50.45" customHeight="1" thickBot="1" x14ac:dyDescent="0.35">
      <c r="A37" s="312" t="s">
        <v>260</v>
      </c>
      <c r="B37" s="313"/>
      <c r="C37" s="313"/>
      <c r="D37" s="313"/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4"/>
    </row>
    <row r="38" spans="1:15" ht="32.25" customHeight="1" x14ac:dyDescent="0.3">
      <c r="A38" s="293" t="s">
        <v>238</v>
      </c>
      <c r="B38" s="316"/>
      <c r="C38" s="316"/>
      <c r="D38" s="295"/>
      <c r="E38" s="239">
        <f>E39+E40+E41</f>
        <v>200000</v>
      </c>
      <c r="F38" s="239">
        <f t="shared" ref="F38:O38" si="15">F39+F40+F41</f>
        <v>271520</v>
      </c>
      <c r="G38" s="239">
        <f t="shared" si="15"/>
        <v>39200</v>
      </c>
      <c r="H38" s="239">
        <f t="shared" si="15"/>
        <v>200000</v>
      </c>
      <c r="I38" s="239">
        <f t="shared" si="15"/>
        <v>0</v>
      </c>
      <c r="J38" s="239">
        <f t="shared" si="15"/>
        <v>0</v>
      </c>
      <c r="K38" s="239">
        <f t="shared" si="15"/>
        <v>0</v>
      </c>
      <c r="L38" s="239">
        <f t="shared" si="15"/>
        <v>0</v>
      </c>
      <c r="M38" s="239">
        <f t="shared" si="15"/>
        <v>0</v>
      </c>
      <c r="N38" s="239">
        <f t="shared" si="15"/>
        <v>0</v>
      </c>
      <c r="O38" s="239">
        <f t="shared" si="15"/>
        <v>710720</v>
      </c>
    </row>
    <row r="39" spans="1:15" ht="36.75" customHeight="1" x14ac:dyDescent="0.3">
      <c r="A39" s="320" t="s">
        <v>50</v>
      </c>
      <c r="B39" s="321"/>
      <c r="C39" s="321"/>
      <c r="D39" s="322"/>
      <c r="E39" s="217">
        <f>E43</f>
        <v>0</v>
      </c>
      <c r="F39" s="217">
        <f t="shared" ref="F39:O39" si="16">F43</f>
        <v>0</v>
      </c>
      <c r="G39" s="217">
        <f t="shared" si="16"/>
        <v>0</v>
      </c>
      <c r="H39" s="217">
        <f t="shared" si="16"/>
        <v>0</v>
      </c>
      <c r="I39" s="217">
        <f t="shared" si="16"/>
        <v>0</v>
      </c>
      <c r="J39" s="217">
        <f t="shared" si="16"/>
        <v>0</v>
      </c>
      <c r="K39" s="217">
        <f t="shared" si="16"/>
        <v>0</v>
      </c>
      <c r="L39" s="217">
        <f t="shared" si="16"/>
        <v>0</v>
      </c>
      <c r="M39" s="217">
        <f t="shared" si="16"/>
        <v>0</v>
      </c>
      <c r="N39" s="217">
        <f t="shared" si="16"/>
        <v>0</v>
      </c>
      <c r="O39" s="217">
        <f t="shared" si="16"/>
        <v>0</v>
      </c>
    </row>
    <row r="40" spans="1:15" ht="25.5" customHeight="1" x14ac:dyDescent="0.3">
      <c r="A40" s="320" t="s">
        <v>236</v>
      </c>
      <c r="B40" s="321"/>
      <c r="C40" s="321"/>
      <c r="D40" s="322"/>
      <c r="E40" s="217">
        <f>E44</f>
        <v>0</v>
      </c>
      <c r="F40" s="217">
        <f t="shared" ref="F40:O40" si="17">F44</f>
        <v>0</v>
      </c>
      <c r="G40" s="217">
        <f t="shared" si="17"/>
        <v>0</v>
      </c>
      <c r="H40" s="217">
        <f t="shared" si="17"/>
        <v>0</v>
      </c>
      <c r="I40" s="217">
        <f t="shared" si="17"/>
        <v>0</v>
      </c>
      <c r="J40" s="217">
        <f t="shared" si="17"/>
        <v>0</v>
      </c>
      <c r="K40" s="217">
        <f t="shared" si="17"/>
        <v>0</v>
      </c>
      <c r="L40" s="217">
        <f t="shared" si="17"/>
        <v>0</v>
      </c>
      <c r="M40" s="217">
        <f t="shared" si="17"/>
        <v>0</v>
      </c>
      <c r="N40" s="217">
        <f t="shared" si="17"/>
        <v>0</v>
      </c>
      <c r="O40" s="217">
        <f t="shared" si="17"/>
        <v>0</v>
      </c>
    </row>
    <row r="41" spans="1:15" ht="30.75" customHeight="1" x14ac:dyDescent="0.3">
      <c r="A41" s="320" t="s">
        <v>235</v>
      </c>
      <c r="B41" s="321"/>
      <c r="C41" s="321"/>
      <c r="D41" s="322"/>
      <c r="E41" s="217">
        <f>E45</f>
        <v>200000</v>
      </c>
      <c r="F41" s="217">
        <f t="shared" ref="F41:O41" si="18">F45</f>
        <v>271520</v>
      </c>
      <c r="G41" s="217">
        <f t="shared" si="18"/>
        <v>39200</v>
      </c>
      <c r="H41" s="217">
        <f t="shared" si="18"/>
        <v>200000</v>
      </c>
      <c r="I41" s="217">
        <f t="shared" si="18"/>
        <v>0</v>
      </c>
      <c r="J41" s="217">
        <f t="shared" si="18"/>
        <v>0</v>
      </c>
      <c r="K41" s="217">
        <f t="shared" si="18"/>
        <v>0</v>
      </c>
      <c r="L41" s="217">
        <f t="shared" si="18"/>
        <v>0</v>
      </c>
      <c r="M41" s="217">
        <f t="shared" si="18"/>
        <v>0</v>
      </c>
      <c r="N41" s="217">
        <f t="shared" si="18"/>
        <v>0</v>
      </c>
      <c r="O41" s="217">
        <f t="shared" si="18"/>
        <v>710720</v>
      </c>
    </row>
    <row r="42" spans="1:15" ht="54.6" customHeight="1" x14ac:dyDescent="0.3">
      <c r="A42" s="288" t="s">
        <v>32</v>
      </c>
      <c r="B42" s="288" t="s">
        <v>312</v>
      </c>
      <c r="C42" s="290" t="s">
        <v>243</v>
      </c>
      <c r="D42" s="197" t="s">
        <v>238</v>
      </c>
      <c r="E42" s="218">
        <f>E43+E44+E45</f>
        <v>200000</v>
      </c>
      <c r="F42" s="218">
        <f t="shared" ref="F42:O42" si="19">F43+F44+F45</f>
        <v>271520</v>
      </c>
      <c r="G42" s="218">
        <f t="shared" si="19"/>
        <v>39200</v>
      </c>
      <c r="H42" s="218">
        <f t="shared" si="19"/>
        <v>200000</v>
      </c>
      <c r="I42" s="218">
        <f t="shared" si="19"/>
        <v>0</v>
      </c>
      <c r="J42" s="218">
        <f t="shared" si="19"/>
        <v>0</v>
      </c>
      <c r="K42" s="218">
        <f t="shared" si="19"/>
        <v>0</v>
      </c>
      <c r="L42" s="218">
        <f t="shared" si="19"/>
        <v>0</v>
      </c>
      <c r="M42" s="218">
        <f t="shared" si="19"/>
        <v>0</v>
      </c>
      <c r="N42" s="218">
        <f t="shared" si="19"/>
        <v>0</v>
      </c>
      <c r="O42" s="218">
        <f t="shared" si="19"/>
        <v>710720</v>
      </c>
    </row>
    <row r="43" spans="1:15" ht="49.15" customHeight="1" x14ac:dyDescent="0.3">
      <c r="A43" s="289"/>
      <c r="B43" s="289"/>
      <c r="C43" s="291"/>
      <c r="D43" s="212" t="s">
        <v>50</v>
      </c>
      <c r="E43" s="221">
        <v>0</v>
      </c>
      <c r="F43" s="221">
        <v>0</v>
      </c>
      <c r="G43" s="221">
        <v>0</v>
      </c>
      <c r="H43" s="219">
        <v>0</v>
      </c>
      <c r="I43" s="219">
        <v>0</v>
      </c>
      <c r="J43" s="219">
        <v>0</v>
      </c>
      <c r="K43" s="219">
        <v>0</v>
      </c>
      <c r="L43" s="219">
        <v>0</v>
      </c>
      <c r="M43" s="219">
        <v>0</v>
      </c>
      <c r="N43" s="219">
        <v>0</v>
      </c>
      <c r="O43" s="219">
        <f>SUM(E43:N43)</f>
        <v>0</v>
      </c>
    </row>
    <row r="44" spans="1:15" ht="71.25" customHeight="1" x14ac:dyDescent="0.3">
      <c r="A44" s="289"/>
      <c r="B44" s="289"/>
      <c r="C44" s="291"/>
      <c r="D44" s="197" t="s">
        <v>236</v>
      </c>
      <c r="E44" s="220">
        <v>0</v>
      </c>
      <c r="F44" s="220">
        <v>0</v>
      </c>
      <c r="G44" s="220">
        <v>0</v>
      </c>
      <c r="H44" s="220">
        <v>0</v>
      </c>
      <c r="I44" s="219">
        <v>0</v>
      </c>
      <c r="J44" s="219">
        <v>0</v>
      </c>
      <c r="K44" s="219">
        <v>0</v>
      </c>
      <c r="L44" s="219">
        <v>0</v>
      </c>
      <c r="M44" s="219">
        <v>0</v>
      </c>
      <c r="N44" s="219">
        <v>0</v>
      </c>
      <c r="O44" s="219">
        <f>SUM(E44:N44)</f>
        <v>0</v>
      </c>
    </row>
    <row r="45" spans="1:15" ht="90" customHeight="1" thickBot="1" x14ac:dyDescent="0.35">
      <c r="A45" s="289"/>
      <c r="B45" s="289"/>
      <c r="C45" s="291"/>
      <c r="D45" s="211" t="s">
        <v>235</v>
      </c>
      <c r="E45" s="220">
        <v>200000</v>
      </c>
      <c r="F45" s="220">
        <v>271520</v>
      </c>
      <c r="G45" s="222">
        <v>39200</v>
      </c>
      <c r="H45" s="220">
        <v>200000</v>
      </c>
      <c r="I45" s="234">
        <v>0</v>
      </c>
      <c r="J45" s="234">
        <v>0</v>
      </c>
      <c r="K45" s="234">
        <v>0</v>
      </c>
      <c r="L45" s="234">
        <v>0</v>
      </c>
      <c r="M45" s="234">
        <v>0</v>
      </c>
      <c r="N45" s="234">
        <v>0</v>
      </c>
      <c r="O45" s="234">
        <f>SUM(E45:N45)</f>
        <v>710720</v>
      </c>
    </row>
    <row r="46" spans="1:15" ht="39.6" customHeight="1" thickBot="1" x14ac:dyDescent="0.35">
      <c r="A46" s="312" t="s">
        <v>265</v>
      </c>
      <c r="B46" s="313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4"/>
    </row>
    <row r="47" spans="1:15" ht="28.5" customHeight="1" x14ac:dyDescent="0.3">
      <c r="A47" s="293" t="s">
        <v>238</v>
      </c>
      <c r="B47" s="316"/>
      <c r="C47" s="316"/>
      <c r="D47" s="295"/>
      <c r="E47" s="238">
        <f>E48+E49+E50</f>
        <v>0</v>
      </c>
      <c r="F47" s="238">
        <f>F48+F49+F50</f>
        <v>0</v>
      </c>
      <c r="G47" s="239">
        <f>G48+G49+G50</f>
        <v>695000</v>
      </c>
      <c r="H47" s="240">
        <f>H48+H49+H50</f>
        <v>1293693.94</v>
      </c>
      <c r="I47" s="240">
        <f t="shared" ref="I47:N47" si="20">I48+I49+I50</f>
        <v>0</v>
      </c>
      <c r="J47" s="240">
        <f t="shared" si="20"/>
        <v>0</v>
      </c>
      <c r="K47" s="240">
        <f t="shared" si="20"/>
        <v>0</v>
      </c>
      <c r="L47" s="240">
        <f t="shared" si="20"/>
        <v>0</v>
      </c>
      <c r="M47" s="240">
        <f t="shared" si="20"/>
        <v>0</v>
      </c>
      <c r="N47" s="240">
        <f t="shared" si="20"/>
        <v>0</v>
      </c>
      <c r="O47" s="240">
        <f>O48+O49+O50</f>
        <v>1988693.94</v>
      </c>
    </row>
    <row r="48" spans="1:15" ht="30" customHeight="1" x14ac:dyDescent="0.3">
      <c r="A48" s="320" t="s">
        <v>50</v>
      </c>
      <c r="B48" s="321"/>
      <c r="C48" s="321"/>
      <c r="D48" s="322"/>
      <c r="E48" s="213">
        <f>E52</f>
        <v>0</v>
      </c>
      <c r="F48" s="213">
        <f t="shared" ref="F48:N48" si="21">F52</f>
        <v>0</v>
      </c>
      <c r="G48" s="217">
        <f t="shared" si="21"/>
        <v>0</v>
      </c>
      <c r="H48" s="217">
        <f t="shared" si="21"/>
        <v>0</v>
      </c>
      <c r="I48" s="217">
        <f t="shared" si="21"/>
        <v>0</v>
      </c>
      <c r="J48" s="217">
        <f t="shared" si="21"/>
        <v>0</v>
      </c>
      <c r="K48" s="217">
        <f t="shared" si="21"/>
        <v>0</v>
      </c>
      <c r="L48" s="217">
        <f t="shared" si="21"/>
        <v>0</v>
      </c>
      <c r="M48" s="217">
        <f t="shared" si="21"/>
        <v>0</v>
      </c>
      <c r="N48" s="217">
        <f t="shared" si="21"/>
        <v>0</v>
      </c>
      <c r="O48" s="217">
        <f>SUM(E48:N48)</f>
        <v>0</v>
      </c>
    </row>
    <row r="49" spans="1:15" ht="30.75" customHeight="1" x14ac:dyDescent="0.3">
      <c r="A49" s="320" t="s">
        <v>236</v>
      </c>
      <c r="B49" s="321"/>
      <c r="C49" s="321"/>
      <c r="D49" s="322"/>
      <c r="E49" s="213">
        <f>E53</f>
        <v>0</v>
      </c>
      <c r="F49" s="213">
        <f t="shared" ref="F49:N49" si="22">F53</f>
        <v>0</v>
      </c>
      <c r="G49" s="217">
        <f t="shared" si="22"/>
        <v>0</v>
      </c>
      <c r="H49" s="217">
        <f t="shared" si="22"/>
        <v>0</v>
      </c>
      <c r="I49" s="217">
        <f t="shared" si="22"/>
        <v>0</v>
      </c>
      <c r="J49" s="217">
        <f t="shared" si="22"/>
        <v>0</v>
      </c>
      <c r="K49" s="217">
        <f t="shared" si="22"/>
        <v>0</v>
      </c>
      <c r="L49" s="217">
        <f t="shared" si="22"/>
        <v>0</v>
      </c>
      <c r="M49" s="217">
        <f t="shared" si="22"/>
        <v>0</v>
      </c>
      <c r="N49" s="217">
        <f t="shared" si="22"/>
        <v>0</v>
      </c>
      <c r="O49" s="217">
        <f>SUM(E49:N49)</f>
        <v>0</v>
      </c>
    </row>
    <row r="50" spans="1:15" ht="39.75" customHeight="1" x14ac:dyDescent="0.3">
      <c r="A50" s="320" t="s">
        <v>308</v>
      </c>
      <c r="B50" s="321"/>
      <c r="C50" s="321"/>
      <c r="D50" s="322"/>
      <c r="E50" s="213">
        <f>E55</f>
        <v>0</v>
      </c>
      <c r="F50" s="213">
        <f t="shared" ref="F50:N50" si="23">F55</f>
        <v>0</v>
      </c>
      <c r="G50" s="217">
        <f t="shared" si="23"/>
        <v>695000</v>
      </c>
      <c r="H50" s="217">
        <f>H55+H54</f>
        <v>1293693.94</v>
      </c>
      <c r="I50" s="217">
        <f t="shared" si="23"/>
        <v>0</v>
      </c>
      <c r="J50" s="217">
        <f t="shared" si="23"/>
        <v>0</v>
      </c>
      <c r="K50" s="217">
        <f t="shared" si="23"/>
        <v>0</v>
      </c>
      <c r="L50" s="217">
        <f t="shared" si="23"/>
        <v>0</v>
      </c>
      <c r="M50" s="217">
        <f t="shared" si="23"/>
        <v>0</v>
      </c>
      <c r="N50" s="217">
        <f t="shared" si="23"/>
        <v>0</v>
      </c>
      <c r="O50" s="217">
        <f>SUM(E50:N50)</f>
        <v>1988693.94</v>
      </c>
    </row>
    <row r="51" spans="1:15" ht="47.25" customHeight="1" x14ac:dyDescent="0.3">
      <c r="A51" s="288" t="s">
        <v>261</v>
      </c>
      <c r="B51" s="288" t="s">
        <v>262</v>
      </c>
      <c r="C51" s="290" t="s">
        <v>243</v>
      </c>
      <c r="D51" s="197" t="s">
        <v>238</v>
      </c>
      <c r="E51" s="198">
        <f>SUM(E52:E55)</f>
        <v>0</v>
      </c>
      <c r="F51" s="198">
        <f t="shared" ref="F51:O51" si="24">SUM(F52:F55)</f>
        <v>0</v>
      </c>
      <c r="G51" s="218">
        <f t="shared" si="24"/>
        <v>695000</v>
      </c>
      <c r="H51" s="218">
        <f>SUM(H52:H55)</f>
        <v>1293693.94</v>
      </c>
      <c r="I51" s="218">
        <f t="shared" si="24"/>
        <v>0</v>
      </c>
      <c r="J51" s="218">
        <f t="shared" si="24"/>
        <v>0</v>
      </c>
      <c r="K51" s="218">
        <f t="shared" si="24"/>
        <v>0</v>
      </c>
      <c r="L51" s="218">
        <f t="shared" si="24"/>
        <v>0</v>
      </c>
      <c r="M51" s="218">
        <f t="shared" si="24"/>
        <v>0</v>
      </c>
      <c r="N51" s="218">
        <f t="shared" si="24"/>
        <v>0</v>
      </c>
      <c r="O51" s="218">
        <f t="shared" si="24"/>
        <v>1988693.94</v>
      </c>
    </row>
    <row r="52" spans="1:15" ht="58.5" customHeight="1" x14ac:dyDescent="0.3">
      <c r="A52" s="289"/>
      <c r="B52" s="289"/>
      <c r="C52" s="291"/>
      <c r="D52" s="212" t="s">
        <v>50</v>
      </c>
      <c r="E52" s="200">
        <v>0</v>
      </c>
      <c r="F52" s="200">
        <v>0</v>
      </c>
      <c r="G52" s="221">
        <v>0</v>
      </c>
      <c r="H52" s="219">
        <v>0</v>
      </c>
      <c r="I52" s="219">
        <v>0</v>
      </c>
      <c r="J52" s="219">
        <v>0</v>
      </c>
      <c r="K52" s="219">
        <v>0</v>
      </c>
      <c r="L52" s="219">
        <v>0</v>
      </c>
      <c r="M52" s="219">
        <v>0</v>
      </c>
      <c r="N52" s="219">
        <v>0</v>
      </c>
      <c r="O52" s="219">
        <f>SUM(E52:N52)</f>
        <v>0</v>
      </c>
    </row>
    <row r="53" spans="1:15" ht="65.25" customHeight="1" x14ac:dyDescent="0.3">
      <c r="A53" s="289"/>
      <c r="B53" s="289"/>
      <c r="C53" s="291"/>
      <c r="D53" s="197" t="s">
        <v>236</v>
      </c>
      <c r="E53" s="214">
        <v>0</v>
      </c>
      <c r="F53" s="214">
        <v>0</v>
      </c>
      <c r="G53" s="220">
        <v>0</v>
      </c>
      <c r="H53" s="220">
        <v>0</v>
      </c>
      <c r="I53" s="219">
        <v>0</v>
      </c>
      <c r="J53" s="219">
        <v>0</v>
      </c>
      <c r="K53" s="219">
        <v>0</v>
      </c>
      <c r="L53" s="219">
        <v>0</v>
      </c>
      <c r="M53" s="219">
        <v>0</v>
      </c>
      <c r="N53" s="219">
        <v>0</v>
      </c>
      <c r="O53" s="219">
        <f>SUM(E53:N53)</f>
        <v>0</v>
      </c>
    </row>
    <row r="54" spans="1:15" ht="91.5" customHeight="1" x14ac:dyDescent="0.3">
      <c r="A54" s="289"/>
      <c r="B54" s="289"/>
      <c r="C54" s="291"/>
      <c r="D54" s="197" t="s">
        <v>235</v>
      </c>
      <c r="E54" s="214">
        <v>0</v>
      </c>
      <c r="F54" s="214">
        <v>0</v>
      </c>
      <c r="G54" s="222">
        <v>0</v>
      </c>
      <c r="H54" s="220">
        <v>793693.94</v>
      </c>
      <c r="I54" s="219">
        <v>0</v>
      </c>
      <c r="J54" s="219">
        <v>0</v>
      </c>
      <c r="K54" s="219">
        <v>0</v>
      </c>
      <c r="L54" s="219">
        <v>0</v>
      </c>
      <c r="M54" s="219">
        <v>0</v>
      </c>
      <c r="N54" s="219">
        <v>0</v>
      </c>
      <c r="O54" s="219">
        <f>SUM(E54:N54)</f>
        <v>793693.94</v>
      </c>
    </row>
    <row r="55" spans="1:15" ht="46.15" customHeight="1" thickBot="1" x14ac:dyDescent="0.35">
      <c r="A55" s="289"/>
      <c r="B55" s="289"/>
      <c r="C55" s="291"/>
      <c r="D55" s="211" t="s">
        <v>306</v>
      </c>
      <c r="E55" s="214">
        <v>0</v>
      </c>
      <c r="F55" s="214">
        <v>0</v>
      </c>
      <c r="G55" s="222">
        <v>695000</v>
      </c>
      <c r="H55" s="220">
        <v>500000</v>
      </c>
      <c r="I55" s="234">
        <v>0</v>
      </c>
      <c r="J55" s="234">
        <v>0</v>
      </c>
      <c r="K55" s="234">
        <v>0</v>
      </c>
      <c r="L55" s="234">
        <v>0</v>
      </c>
      <c r="M55" s="234">
        <v>0</v>
      </c>
      <c r="N55" s="234">
        <v>0</v>
      </c>
      <c r="O55" s="234">
        <f>SUM(E55:N55)</f>
        <v>1195000</v>
      </c>
    </row>
    <row r="56" spans="1:15" ht="42" customHeight="1" thickBot="1" x14ac:dyDescent="0.35">
      <c r="A56" s="312" t="s">
        <v>313</v>
      </c>
      <c r="B56" s="313"/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  <c r="O56" s="314"/>
    </row>
    <row r="57" spans="1:15" ht="31.5" customHeight="1" x14ac:dyDescent="0.3">
      <c r="A57" s="311" t="s">
        <v>238</v>
      </c>
      <c r="B57" s="331"/>
      <c r="C57" s="331"/>
      <c r="D57" s="301"/>
      <c r="E57" s="236">
        <f>E58+E59+E60</f>
        <v>0</v>
      </c>
      <c r="F57" s="237">
        <f t="shared" ref="F57:N57" si="25">F58+F59+F60</f>
        <v>8752105</v>
      </c>
      <c r="G57" s="237">
        <f t="shared" si="25"/>
        <v>6293552</v>
      </c>
      <c r="H57" s="237">
        <f t="shared" si="25"/>
        <v>7460109.0600000005</v>
      </c>
      <c r="I57" s="237">
        <f t="shared" si="25"/>
        <v>243097559.53</v>
      </c>
      <c r="J57" s="237">
        <f t="shared" si="25"/>
        <v>0</v>
      </c>
      <c r="K57" s="237">
        <f t="shared" si="25"/>
        <v>0</v>
      </c>
      <c r="L57" s="237">
        <f t="shared" si="25"/>
        <v>0</v>
      </c>
      <c r="M57" s="237">
        <f t="shared" si="25"/>
        <v>0</v>
      </c>
      <c r="N57" s="237">
        <f t="shared" si="25"/>
        <v>0</v>
      </c>
      <c r="O57" s="237">
        <f>O58+O59+O60</f>
        <v>265603325.59</v>
      </c>
    </row>
    <row r="58" spans="1:15" ht="36.75" customHeight="1" x14ac:dyDescent="0.3">
      <c r="A58" s="302" t="s">
        <v>50</v>
      </c>
      <c r="B58" s="303"/>
      <c r="C58" s="303"/>
      <c r="D58" s="304"/>
      <c r="E58" s="191">
        <f t="shared" ref="E58" si="26">E62+E66+E86+E102+E110</f>
        <v>0</v>
      </c>
      <c r="F58" s="223">
        <f>F62+F66+F86+F102+F110+F122+F126</f>
        <v>0</v>
      </c>
      <c r="G58" s="223">
        <f t="shared" ref="G58:N58" si="27">G62+G66+G86+G102+G110+G122+G126</f>
        <v>0</v>
      </c>
      <c r="H58" s="223">
        <f t="shared" si="27"/>
        <v>0</v>
      </c>
      <c r="I58" s="223">
        <f t="shared" si="27"/>
        <v>0</v>
      </c>
      <c r="J58" s="223">
        <f t="shared" si="27"/>
        <v>0</v>
      </c>
      <c r="K58" s="223">
        <f t="shared" si="27"/>
        <v>0</v>
      </c>
      <c r="L58" s="223">
        <f t="shared" si="27"/>
        <v>0</v>
      </c>
      <c r="M58" s="223">
        <f t="shared" si="27"/>
        <v>0</v>
      </c>
      <c r="N58" s="223">
        <f t="shared" si="27"/>
        <v>0</v>
      </c>
      <c r="O58" s="223">
        <f>SUM(E58:N58)</f>
        <v>0</v>
      </c>
    </row>
    <row r="59" spans="1:15" s="181" customFormat="1" ht="42.75" customHeight="1" x14ac:dyDescent="0.3">
      <c r="A59" s="302" t="s">
        <v>236</v>
      </c>
      <c r="B59" s="303"/>
      <c r="C59" s="303"/>
      <c r="D59" s="304"/>
      <c r="E59" s="191">
        <f>E63+E67+E87+E103+E110</f>
        <v>0</v>
      </c>
      <c r="F59" s="223">
        <f>F63+F67+F87+F103+F111+F123+F127</f>
        <v>7303655</v>
      </c>
      <c r="G59" s="223">
        <f t="shared" ref="G59:N59" si="28">G63+G67+G87+G103+G111+G123+G127</f>
        <v>4776000</v>
      </c>
      <c r="H59" s="223">
        <f t="shared" si="28"/>
        <v>6000000</v>
      </c>
      <c r="I59" s="223">
        <f t="shared" si="28"/>
        <v>241152779.05000001</v>
      </c>
      <c r="J59" s="223">
        <f t="shared" si="28"/>
        <v>0</v>
      </c>
      <c r="K59" s="223">
        <f t="shared" si="28"/>
        <v>0</v>
      </c>
      <c r="L59" s="223">
        <f t="shared" si="28"/>
        <v>0</v>
      </c>
      <c r="M59" s="223">
        <f t="shared" si="28"/>
        <v>0</v>
      </c>
      <c r="N59" s="223">
        <f t="shared" si="28"/>
        <v>0</v>
      </c>
      <c r="O59" s="223">
        <f>SUM(E59:N59)</f>
        <v>259232434.05000001</v>
      </c>
    </row>
    <row r="60" spans="1:15" s="182" customFormat="1" ht="42" customHeight="1" x14ac:dyDescent="0.3">
      <c r="A60" s="302" t="s">
        <v>235</v>
      </c>
      <c r="B60" s="303"/>
      <c r="C60" s="303"/>
      <c r="D60" s="304"/>
      <c r="E60" s="191">
        <f>E64+E68+E88+E104+E112</f>
        <v>0</v>
      </c>
      <c r="F60" s="223">
        <f t="shared" ref="F60:N60" si="29">F64+F68+F88+F104+F112+F124+F128</f>
        <v>1448450</v>
      </c>
      <c r="G60" s="223">
        <f t="shared" si="29"/>
        <v>1517552</v>
      </c>
      <c r="H60" s="223">
        <f t="shared" si="29"/>
        <v>1460109.06</v>
      </c>
      <c r="I60" s="223">
        <f t="shared" si="29"/>
        <v>1944780.48</v>
      </c>
      <c r="J60" s="223">
        <f t="shared" si="29"/>
        <v>0</v>
      </c>
      <c r="K60" s="223">
        <f t="shared" si="29"/>
        <v>0</v>
      </c>
      <c r="L60" s="223">
        <f t="shared" si="29"/>
        <v>0</v>
      </c>
      <c r="M60" s="223">
        <f t="shared" si="29"/>
        <v>0</v>
      </c>
      <c r="N60" s="223">
        <f t="shared" si="29"/>
        <v>0</v>
      </c>
      <c r="O60" s="223">
        <f>SUM(E60:N60)</f>
        <v>6370891.540000001</v>
      </c>
    </row>
    <row r="61" spans="1:15" ht="36" customHeight="1" x14ac:dyDescent="0.3">
      <c r="A61" s="309" t="s">
        <v>263</v>
      </c>
      <c r="B61" s="296" t="s">
        <v>244</v>
      </c>
      <c r="C61" s="299" t="s">
        <v>243</v>
      </c>
      <c r="D61" s="197" t="s">
        <v>238</v>
      </c>
      <c r="E61" s="192">
        <f>E62+E63+E64</f>
        <v>0</v>
      </c>
      <c r="F61" s="224">
        <f t="shared" ref="F61:N61" si="30">F62+F63+F64</f>
        <v>544794</v>
      </c>
      <c r="G61" s="224">
        <f t="shared" si="30"/>
        <v>0</v>
      </c>
      <c r="H61" s="224">
        <f t="shared" si="30"/>
        <v>0</v>
      </c>
      <c r="I61" s="224">
        <f t="shared" si="30"/>
        <v>0</v>
      </c>
      <c r="J61" s="224">
        <f t="shared" si="30"/>
        <v>0</v>
      </c>
      <c r="K61" s="224">
        <f t="shared" si="30"/>
        <v>0</v>
      </c>
      <c r="L61" s="224">
        <f t="shared" si="30"/>
        <v>0</v>
      </c>
      <c r="M61" s="224">
        <f t="shared" si="30"/>
        <v>0</v>
      </c>
      <c r="N61" s="224">
        <f t="shared" si="30"/>
        <v>0</v>
      </c>
      <c r="O61" s="224">
        <f>O62+O63+O64</f>
        <v>544794</v>
      </c>
    </row>
    <row r="62" spans="1:15" ht="40.5" customHeight="1" x14ac:dyDescent="0.3">
      <c r="A62" s="310"/>
      <c r="B62" s="297"/>
      <c r="C62" s="300"/>
      <c r="D62" s="212" t="s">
        <v>50</v>
      </c>
      <c r="E62" s="193">
        <v>0</v>
      </c>
      <c r="F62" s="225">
        <v>0</v>
      </c>
      <c r="G62" s="225">
        <v>0</v>
      </c>
      <c r="H62" s="226">
        <v>0</v>
      </c>
      <c r="I62" s="226">
        <v>0</v>
      </c>
      <c r="J62" s="226">
        <v>0</v>
      </c>
      <c r="K62" s="226">
        <v>0</v>
      </c>
      <c r="L62" s="226">
        <v>0</v>
      </c>
      <c r="M62" s="226">
        <v>0</v>
      </c>
      <c r="N62" s="226">
        <v>0</v>
      </c>
      <c r="O62" s="226">
        <f>SUM(F62:N62)</f>
        <v>0</v>
      </c>
    </row>
    <row r="63" spans="1:15" s="181" customFormat="1" ht="73.5" customHeight="1" x14ac:dyDescent="0.3">
      <c r="A63" s="310"/>
      <c r="B63" s="297"/>
      <c r="C63" s="300"/>
      <c r="D63" s="197" t="s">
        <v>236</v>
      </c>
      <c r="E63" s="192">
        <v>0</v>
      </c>
      <c r="F63" s="224">
        <v>0</v>
      </c>
      <c r="G63" s="224">
        <v>0</v>
      </c>
      <c r="H63" s="226">
        <v>0</v>
      </c>
      <c r="I63" s="226">
        <v>0</v>
      </c>
      <c r="J63" s="226">
        <v>0</v>
      </c>
      <c r="K63" s="226">
        <v>0</v>
      </c>
      <c r="L63" s="226">
        <v>0</v>
      </c>
      <c r="M63" s="226">
        <v>0</v>
      </c>
      <c r="N63" s="226">
        <v>0</v>
      </c>
      <c r="O63" s="226">
        <f>SUM(F63:N63)</f>
        <v>0</v>
      </c>
    </row>
    <row r="64" spans="1:15" s="182" customFormat="1" ht="87.75" customHeight="1" x14ac:dyDescent="0.3">
      <c r="A64" s="311"/>
      <c r="B64" s="298"/>
      <c r="C64" s="301"/>
      <c r="D64" s="197" t="s">
        <v>235</v>
      </c>
      <c r="E64" s="192">
        <v>0</v>
      </c>
      <c r="F64" s="224">
        <v>544794</v>
      </c>
      <c r="G64" s="224">
        <v>0</v>
      </c>
      <c r="H64" s="226">
        <v>0</v>
      </c>
      <c r="I64" s="226">
        <v>0</v>
      </c>
      <c r="J64" s="226">
        <v>0</v>
      </c>
      <c r="K64" s="226">
        <v>0</v>
      </c>
      <c r="L64" s="226">
        <v>0</v>
      </c>
      <c r="M64" s="226">
        <v>0</v>
      </c>
      <c r="N64" s="226">
        <v>0</v>
      </c>
      <c r="O64" s="226">
        <f>SUM(F64:N64)</f>
        <v>544794</v>
      </c>
    </row>
    <row r="65" spans="1:15" s="194" customFormat="1" ht="40.5" customHeight="1" x14ac:dyDescent="0.3">
      <c r="A65" s="309" t="s">
        <v>267</v>
      </c>
      <c r="B65" s="296" t="s">
        <v>245</v>
      </c>
      <c r="C65" s="299"/>
      <c r="D65" s="197" t="s">
        <v>238</v>
      </c>
      <c r="E65" s="192">
        <f>E66+E67+E68</f>
        <v>0</v>
      </c>
      <c r="F65" s="224">
        <f t="shared" ref="F65:O65" si="31">F66+F67+F68</f>
        <v>8207311</v>
      </c>
      <c r="G65" s="224">
        <f t="shared" si="31"/>
        <v>4800000</v>
      </c>
      <c r="H65" s="224">
        <f t="shared" si="31"/>
        <v>0</v>
      </c>
      <c r="I65" s="224">
        <f t="shared" si="31"/>
        <v>243097559.53</v>
      </c>
      <c r="J65" s="224">
        <f t="shared" si="31"/>
        <v>0</v>
      </c>
      <c r="K65" s="224">
        <f t="shared" si="31"/>
        <v>0</v>
      </c>
      <c r="L65" s="224">
        <f t="shared" si="31"/>
        <v>0</v>
      </c>
      <c r="M65" s="224">
        <f t="shared" si="31"/>
        <v>0</v>
      </c>
      <c r="N65" s="224">
        <f t="shared" si="31"/>
        <v>0</v>
      </c>
      <c r="O65" s="224">
        <f t="shared" si="31"/>
        <v>256104870.53</v>
      </c>
    </row>
    <row r="66" spans="1:15" s="194" customFormat="1" ht="37.5" customHeight="1" x14ac:dyDescent="0.3">
      <c r="A66" s="310"/>
      <c r="B66" s="297"/>
      <c r="C66" s="300"/>
      <c r="D66" s="212" t="s">
        <v>50</v>
      </c>
      <c r="E66" s="193">
        <f>E70+E74+E78+E82</f>
        <v>0</v>
      </c>
      <c r="F66" s="225">
        <f t="shared" ref="F66:N66" si="32">F70+F74+F78+F82</f>
        <v>0</v>
      </c>
      <c r="G66" s="225">
        <f t="shared" si="32"/>
        <v>0</v>
      </c>
      <c r="H66" s="225">
        <f t="shared" si="32"/>
        <v>0</v>
      </c>
      <c r="I66" s="225">
        <f t="shared" si="32"/>
        <v>0</v>
      </c>
      <c r="J66" s="225">
        <f t="shared" si="32"/>
        <v>0</v>
      </c>
      <c r="K66" s="225">
        <f t="shared" si="32"/>
        <v>0</v>
      </c>
      <c r="L66" s="225">
        <f t="shared" si="32"/>
        <v>0</v>
      </c>
      <c r="M66" s="225">
        <f t="shared" si="32"/>
        <v>0</v>
      </c>
      <c r="N66" s="225">
        <f t="shared" si="32"/>
        <v>0</v>
      </c>
      <c r="O66" s="225">
        <f>SUM(F66:N66)</f>
        <v>0</v>
      </c>
    </row>
    <row r="67" spans="1:15" s="195" customFormat="1" ht="73.5" customHeight="1" x14ac:dyDescent="0.3">
      <c r="A67" s="310"/>
      <c r="B67" s="297"/>
      <c r="C67" s="300"/>
      <c r="D67" s="197" t="s">
        <v>236</v>
      </c>
      <c r="E67" s="192">
        <f>E71+E75+E79+E83</f>
        <v>0</v>
      </c>
      <c r="F67" s="224">
        <f t="shared" ref="F67:N67" si="33">F71+F75+F79+F83</f>
        <v>7303655</v>
      </c>
      <c r="G67" s="224">
        <f t="shared" si="33"/>
        <v>4776000</v>
      </c>
      <c r="H67" s="224">
        <f t="shared" si="33"/>
        <v>0</v>
      </c>
      <c r="I67" s="224">
        <f t="shared" si="33"/>
        <v>241152779.05000001</v>
      </c>
      <c r="J67" s="224">
        <f t="shared" si="33"/>
        <v>0</v>
      </c>
      <c r="K67" s="224">
        <f t="shared" si="33"/>
        <v>0</v>
      </c>
      <c r="L67" s="224">
        <f t="shared" si="33"/>
        <v>0</v>
      </c>
      <c r="M67" s="224">
        <f t="shared" si="33"/>
        <v>0</v>
      </c>
      <c r="N67" s="224">
        <f t="shared" si="33"/>
        <v>0</v>
      </c>
      <c r="O67" s="225">
        <f>SUM(F67:N67)</f>
        <v>253232434.05000001</v>
      </c>
    </row>
    <row r="68" spans="1:15" s="196" customFormat="1" ht="94.5" customHeight="1" x14ac:dyDescent="0.3">
      <c r="A68" s="311"/>
      <c r="B68" s="298"/>
      <c r="C68" s="301"/>
      <c r="D68" s="197" t="s">
        <v>235</v>
      </c>
      <c r="E68" s="192">
        <f>E72+E76+E80+E84</f>
        <v>0</v>
      </c>
      <c r="F68" s="224">
        <f t="shared" ref="F68:N68" si="34">F72+F76+F80+F84</f>
        <v>903656</v>
      </c>
      <c r="G68" s="224">
        <f t="shared" si="34"/>
        <v>24000</v>
      </c>
      <c r="H68" s="224">
        <f t="shared" si="34"/>
        <v>0</v>
      </c>
      <c r="I68" s="224">
        <f t="shared" si="34"/>
        <v>1944780.48</v>
      </c>
      <c r="J68" s="224">
        <f t="shared" si="34"/>
        <v>0</v>
      </c>
      <c r="K68" s="224">
        <f t="shared" si="34"/>
        <v>0</v>
      </c>
      <c r="L68" s="224">
        <f t="shared" si="34"/>
        <v>0</v>
      </c>
      <c r="M68" s="224">
        <f t="shared" si="34"/>
        <v>0</v>
      </c>
      <c r="N68" s="224">
        <f t="shared" si="34"/>
        <v>0</v>
      </c>
      <c r="O68" s="225">
        <f>SUM(F68:N68)</f>
        <v>2872436.48</v>
      </c>
    </row>
    <row r="69" spans="1:15" s="196" customFormat="1" ht="57.75" customHeight="1" x14ac:dyDescent="0.3">
      <c r="A69" s="292" t="s">
        <v>268</v>
      </c>
      <c r="B69" s="288" t="s">
        <v>298</v>
      </c>
      <c r="C69" s="290" t="s">
        <v>246</v>
      </c>
      <c r="D69" s="197" t="s">
        <v>238</v>
      </c>
      <c r="E69" s="198">
        <f t="shared" ref="E69:N69" si="35">E70+E71+E72</f>
        <v>0</v>
      </c>
      <c r="F69" s="218">
        <f t="shared" si="35"/>
        <v>0</v>
      </c>
      <c r="G69" s="218">
        <f t="shared" si="35"/>
        <v>4800000</v>
      </c>
      <c r="H69" s="218">
        <f t="shared" si="35"/>
        <v>0</v>
      </c>
      <c r="I69" s="218">
        <f t="shared" si="35"/>
        <v>243097559.53</v>
      </c>
      <c r="J69" s="218">
        <f t="shared" si="35"/>
        <v>0</v>
      </c>
      <c r="K69" s="218">
        <f t="shared" si="35"/>
        <v>0</v>
      </c>
      <c r="L69" s="218">
        <f t="shared" si="35"/>
        <v>0</v>
      </c>
      <c r="M69" s="218">
        <f t="shared" si="35"/>
        <v>0</v>
      </c>
      <c r="N69" s="218">
        <f t="shared" si="35"/>
        <v>0</v>
      </c>
      <c r="O69" s="218">
        <f>O70+O71+O72</f>
        <v>247897559.53</v>
      </c>
    </row>
    <row r="70" spans="1:15" s="196" customFormat="1" ht="57.75" customHeight="1" x14ac:dyDescent="0.3">
      <c r="A70" s="287"/>
      <c r="B70" s="289"/>
      <c r="C70" s="291"/>
      <c r="D70" s="212" t="s">
        <v>50</v>
      </c>
      <c r="E70" s="200">
        <f>E78+E82+E86</f>
        <v>0</v>
      </c>
      <c r="F70" s="221">
        <f t="shared" ref="F70:N70" si="36">F78+F82+F86</f>
        <v>0</v>
      </c>
      <c r="G70" s="221">
        <f t="shared" si="36"/>
        <v>0</v>
      </c>
      <c r="H70" s="221">
        <f t="shared" si="36"/>
        <v>0</v>
      </c>
      <c r="I70" s="221">
        <f t="shared" si="36"/>
        <v>0</v>
      </c>
      <c r="J70" s="221">
        <f t="shared" si="36"/>
        <v>0</v>
      </c>
      <c r="K70" s="221">
        <f t="shared" si="36"/>
        <v>0</v>
      </c>
      <c r="L70" s="221">
        <f t="shared" si="36"/>
        <v>0</v>
      </c>
      <c r="M70" s="221">
        <f t="shared" si="36"/>
        <v>0</v>
      </c>
      <c r="N70" s="221">
        <f t="shared" si="36"/>
        <v>0</v>
      </c>
      <c r="O70" s="221">
        <f>SUM(E70:N70)</f>
        <v>0</v>
      </c>
    </row>
    <row r="71" spans="1:15" s="196" customFormat="1" ht="82.5" customHeight="1" x14ac:dyDescent="0.3">
      <c r="A71" s="287"/>
      <c r="B71" s="289"/>
      <c r="C71" s="291"/>
      <c r="D71" s="197" t="s">
        <v>236</v>
      </c>
      <c r="E71" s="198">
        <f>E79+E83+E87</f>
        <v>0</v>
      </c>
      <c r="F71" s="218">
        <v>0</v>
      </c>
      <c r="G71" s="218">
        <v>4776000</v>
      </c>
      <c r="H71" s="218">
        <f t="shared" ref="H71:N71" si="37">H79+H83+H87</f>
        <v>0</v>
      </c>
      <c r="I71" s="218">
        <v>241152779.05000001</v>
      </c>
      <c r="J71" s="218">
        <f t="shared" si="37"/>
        <v>0</v>
      </c>
      <c r="K71" s="218">
        <f t="shared" si="37"/>
        <v>0</v>
      </c>
      <c r="L71" s="218">
        <f t="shared" si="37"/>
        <v>0</v>
      </c>
      <c r="M71" s="218">
        <f t="shared" si="37"/>
        <v>0</v>
      </c>
      <c r="N71" s="218">
        <f t="shared" si="37"/>
        <v>0</v>
      </c>
      <c r="O71" s="221">
        <f>SUM(E71:N71)</f>
        <v>245928779.05000001</v>
      </c>
    </row>
    <row r="72" spans="1:15" s="196" customFormat="1" ht="90.75" customHeight="1" x14ac:dyDescent="0.3">
      <c r="A72" s="293"/>
      <c r="B72" s="294"/>
      <c r="C72" s="295"/>
      <c r="D72" s="197" t="s">
        <v>235</v>
      </c>
      <c r="E72" s="198">
        <f>E80+E84+E88</f>
        <v>0</v>
      </c>
      <c r="F72" s="218">
        <v>0</v>
      </c>
      <c r="G72" s="218">
        <v>24000</v>
      </c>
      <c r="H72" s="218">
        <v>0</v>
      </c>
      <c r="I72" s="218">
        <v>1944780.48</v>
      </c>
      <c r="J72" s="218">
        <f t="shared" ref="J72:N72" si="38">J80+J84+J88</f>
        <v>0</v>
      </c>
      <c r="K72" s="218">
        <f t="shared" si="38"/>
        <v>0</v>
      </c>
      <c r="L72" s="218">
        <f t="shared" si="38"/>
        <v>0</v>
      </c>
      <c r="M72" s="218">
        <f t="shared" si="38"/>
        <v>0</v>
      </c>
      <c r="N72" s="218">
        <f t="shared" si="38"/>
        <v>0</v>
      </c>
      <c r="O72" s="221">
        <f>SUM(E72:N72)</f>
        <v>1968780.48</v>
      </c>
    </row>
    <row r="73" spans="1:15" ht="24.75" customHeight="1" x14ac:dyDescent="0.3">
      <c r="A73" s="286" t="s">
        <v>269</v>
      </c>
      <c r="B73" s="288" t="s">
        <v>247</v>
      </c>
      <c r="C73" s="290" t="s">
        <v>246</v>
      </c>
      <c r="D73" s="197" t="s">
        <v>238</v>
      </c>
      <c r="E73" s="198">
        <f>E74+E75+E76</f>
        <v>0</v>
      </c>
      <c r="F73" s="218">
        <f t="shared" ref="F73:O73" si="39">F74+F75+F76</f>
        <v>4800000</v>
      </c>
      <c r="G73" s="218">
        <f t="shared" si="39"/>
        <v>0</v>
      </c>
      <c r="H73" s="218">
        <f t="shared" si="39"/>
        <v>0</v>
      </c>
      <c r="I73" s="218">
        <f t="shared" si="39"/>
        <v>0</v>
      </c>
      <c r="J73" s="218">
        <f t="shared" si="39"/>
        <v>0</v>
      </c>
      <c r="K73" s="218">
        <f t="shared" si="39"/>
        <v>0</v>
      </c>
      <c r="L73" s="218">
        <f t="shared" si="39"/>
        <v>0</v>
      </c>
      <c r="M73" s="218">
        <f t="shared" si="39"/>
        <v>0</v>
      </c>
      <c r="N73" s="218">
        <f t="shared" si="39"/>
        <v>0</v>
      </c>
      <c r="O73" s="218">
        <f t="shared" si="39"/>
        <v>4800000</v>
      </c>
    </row>
    <row r="74" spans="1:15" ht="47.25" customHeight="1" x14ac:dyDescent="0.3">
      <c r="A74" s="287"/>
      <c r="B74" s="289"/>
      <c r="C74" s="291"/>
      <c r="D74" s="212" t="s">
        <v>50</v>
      </c>
      <c r="E74" s="200">
        <v>0</v>
      </c>
      <c r="F74" s="221">
        <v>0</v>
      </c>
      <c r="G74" s="221">
        <v>0</v>
      </c>
      <c r="H74" s="219">
        <v>0</v>
      </c>
      <c r="I74" s="219">
        <v>0</v>
      </c>
      <c r="J74" s="219">
        <v>0</v>
      </c>
      <c r="K74" s="219">
        <v>0</v>
      </c>
      <c r="L74" s="219">
        <v>0</v>
      </c>
      <c r="M74" s="219">
        <v>0</v>
      </c>
      <c r="N74" s="219">
        <v>0</v>
      </c>
      <c r="O74" s="219">
        <f>SUM(E74:N74)</f>
        <v>0</v>
      </c>
    </row>
    <row r="75" spans="1:15" s="181" customFormat="1" ht="65.25" customHeight="1" x14ac:dyDescent="0.3">
      <c r="A75" s="287"/>
      <c r="B75" s="289"/>
      <c r="C75" s="291"/>
      <c r="D75" s="197" t="s">
        <v>236</v>
      </c>
      <c r="E75" s="198">
        <v>0</v>
      </c>
      <c r="F75" s="218">
        <v>4776000</v>
      </c>
      <c r="G75" s="218">
        <v>0</v>
      </c>
      <c r="H75" s="219">
        <v>0</v>
      </c>
      <c r="I75" s="219">
        <v>0</v>
      </c>
      <c r="J75" s="219">
        <v>0</v>
      </c>
      <c r="K75" s="219">
        <v>0</v>
      </c>
      <c r="L75" s="219">
        <v>0</v>
      </c>
      <c r="M75" s="219">
        <v>0</v>
      </c>
      <c r="N75" s="219">
        <v>0</v>
      </c>
      <c r="O75" s="219">
        <f>SUM(E75:N75)</f>
        <v>4776000</v>
      </c>
    </row>
    <row r="76" spans="1:15" s="182" customFormat="1" ht="87.75" customHeight="1" x14ac:dyDescent="0.3">
      <c r="A76" s="293"/>
      <c r="B76" s="294"/>
      <c r="C76" s="295"/>
      <c r="D76" s="197" t="s">
        <v>235</v>
      </c>
      <c r="E76" s="198">
        <v>0</v>
      </c>
      <c r="F76" s="218">
        <v>24000</v>
      </c>
      <c r="G76" s="218">
        <v>0</v>
      </c>
      <c r="H76" s="219">
        <v>0</v>
      </c>
      <c r="I76" s="219">
        <v>0</v>
      </c>
      <c r="J76" s="219">
        <v>0</v>
      </c>
      <c r="K76" s="219">
        <v>0</v>
      </c>
      <c r="L76" s="219">
        <v>0</v>
      </c>
      <c r="M76" s="219">
        <v>0</v>
      </c>
      <c r="N76" s="219">
        <v>0</v>
      </c>
      <c r="O76" s="219">
        <f>SUM(E76:N76)</f>
        <v>24000</v>
      </c>
    </row>
    <row r="77" spans="1:15" ht="38.25" customHeight="1" x14ac:dyDescent="0.3">
      <c r="A77" s="286" t="s">
        <v>270</v>
      </c>
      <c r="B77" s="288" t="s">
        <v>248</v>
      </c>
      <c r="C77" s="290" t="s">
        <v>246</v>
      </c>
      <c r="D77" s="197" t="s">
        <v>238</v>
      </c>
      <c r="E77" s="198">
        <f>E78+E79+E80</f>
        <v>0</v>
      </c>
      <c r="F77" s="218">
        <f t="shared" ref="F77:O77" si="40">F78+F79+F80</f>
        <v>3367096</v>
      </c>
      <c r="G77" s="218">
        <f t="shared" si="40"/>
        <v>0</v>
      </c>
      <c r="H77" s="218">
        <f t="shared" si="40"/>
        <v>0</v>
      </c>
      <c r="I77" s="218">
        <f t="shared" si="40"/>
        <v>0</v>
      </c>
      <c r="J77" s="218">
        <f t="shared" si="40"/>
        <v>0</v>
      </c>
      <c r="K77" s="218">
        <f t="shared" si="40"/>
        <v>0</v>
      </c>
      <c r="L77" s="218">
        <f t="shared" si="40"/>
        <v>0</v>
      </c>
      <c r="M77" s="218">
        <f t="shared" si="40"/>
        <v>0</v>
      </c>
      <c r="N77" s="218">
        <f t="shared" si="40"/>
        <v>0</v>
      </c>
      <c r="O77" s="218">
        <f t="shared" si="40"/>
        <v>3367096</v>
      </c>
    </row>
    <row r="78" spans="1:15" ht="42.75" customHeight="1" x14ac:dyDescent="0.3">
      <c r="A78" s="287"/>
      <c r="B78" s="289"/>
      <c r="C78" s="291"/>
      <c r="D78" s="212" t="s">
        <v>50</v>
      </c>
      <c r="E78" s="200">
        <v>0</v>
      </c>
      <c r="F78" s="221">
        <v>0</v>
      </c>
      <c r="G78" s="221">
        <v>0</v>
      </c>
      <c r="H78" s="219">
        <v>0</v>
      </c>
      <c r="I78" s="219">
        <v>0</v>
      </c>
      <c r="J78" s="219">
        <v>0</v>
      </c>
      <c r="K78" s="219">
        <v>0</v>
      </c>
      <c r="L78" s="219">
        <v>0</v>
      </c>
      <c r="M78" s="219">
        <v>0</v>
      </c>
      <c r="N78" s="219">
        <v>0</v>
      </c>
      <c r="O78" s="219">
        <f>SUM(F78:N78)</f>
        <v>0</v>
      </c>
    </row>
    <row r="79" spans="1:15" s="181" customFormat="1" ht="93.75" customHeight="1" x14ac:dyDescent="0.3">
      <c r="A79" s="287"/>
      <c r="B79" s="289"/>
      <c r="C79" s="291"/>
      <c r="D79" s="197" t="s">
        <v>236</v>
      </c>
      <c r="E79" s="198">
        <v>0</v>
      </c>
      <c r="F79" s="218">
        <v>2527655</v>
      </c>
      <c r="G79" s="218">
        <v>0</v>
      </c>
      <c r="H79" s="219">
        <v>0</v>
      </c>
      <c r="I79" s="219">
        <v>0</v>
      </c>
      <c r="J79" s="219">
        <v>0</v>
      </c>
      <c r="K79" s="219">
        <v>0</v>
      </c>
      <c r="L79" s="219">
        <v>0</v>
      </c>
      <c r="M79" s="219">
        <v>0</v>
      </c>
      <c r="N79" s="219">
        <v>0</v>
      </c>
      <c r="O79" s="219">
        <f>SUM(F79:N79)</f>
        <v>2527655</v>
      </c>
    </row>
    <row r="80" spans="1:15" s="182" customFormat="1" ht="92.25" customHeight="1" x14ac:dyDescent="0.3">
      <c r="A80" s="293"/>
      <c r="B80" s="294"/>
      <c r="C80" s="295"/>
      <c r="D80" s="197" t="s">
        <v>235</v>
      </c>
      <c r="E80" s="198">
        <v>0</v>
      </c>
      <c r="F80" s="218">
        <v>839441</v>
      </c>
      <c r="G80" s="218">
        <v>0</v>
      </c>
      <c r="H80" s="219">
        <v>0</v>
      </c>
      <c r="I80" s="219">
        <v>0</v>
      </c>
      <c r="J80" s="219">
        <v>0</v>
      </c>
      <c r="K80" s="219">
        <v>0</v>
      </c>
      <c r="L80" s="219">
        <v>0</v>
      </c>
      <c r="M80" s="219">
        <v>0</v>
      </c>
      <c r="N80" s="219">
        <v>0</v>
      </c>
      <c r="O80" s="219">
        <f>SUM(F80:N80)</f>
        <v>839441</v>
      </c>
    </row>
    <row r="81" spans="1:15" ht="39" customHeight="1" x14ac:dyDescent="0.3">
      <c r="A81" s="292" t="s">
        <v>297</v>
      </c>
      <c r="B81" s="288" t="s">
        <v>249</v>
      </c>
      <c r="C81" s="290" t="s">
        <v>251</v>
      </c>
      <c r="D81" s="197" t="s">
        <v>238</v>
      </c>
      <c r="E81" s="198">
        <f>E82+E83+E84</f>
        <v>0</v>
      </c>
      <c r="F81" s="218">
        <f t="shared" ref="F81:O81" si="41">F82+F83+F84</f>
        <v>40215</v>
      </c>
      <c r="G81" s="218">
        <f t="shared" si="41"/>
        <v>0</v>
      </c>
      <c r="H81" s="218">
        <f t="shared" si="41"/>
        <v>0</v>
      </c>
      <c r="I81" s="218">
        <f t="shared" si="41"/>
        <v>0</v>
      </c>
      <c r="J81" s="218">
        <f t="shared" si="41"/>
        <v>0</v>
      </c>
      <c r="K81" s="218">
        <f t="shared" si="41"/>
        <v>0</v>
      </c>
      <c r="L81" s="218">
        <f t="shared" si="41"/>
        <v>0</v>
      </c>
      <c r="M81" s="218">
        <f t="shared" si="41"/>
        <v>0</v>
      </c>
      <c r="N81" s="218">
        <f t="shared" si="41"/>
        <v>0</v>
      </c>
      <c r="O81" s="218">
        <f t="shared" si="41"/>
        <v>40215</v>
      </c>
    </row>
    <row r="82" spans="1:15" ht="57" customHeight="1" x14ac:dyDescent="0.3">
      <c r="A82" s="287"/>
      <c r="B82" s="289"/>
      <c r="C82" s="291"/>
      <c r="D82" s="212" t="s">
        <v>50</v>
      </c>
      <c r="E82" s="200">
        <v>0</v>
      </c>
      <c r="F82" s="221">
        <v>0</v>
      </c>
      <c r="G82" s="221">
        <v>0</v>
      </c>
      <c r="H82" s="219">
        <v>0</v>
      </c>
      <c r="I82" s="219">
        <v>0</v>
      </c>
      <c r="J82" s="219">
        <v>0</v>
      </c>
      <c r="K82" s="219">
        <v>0</v>
      </c>
      <c r="L82" s="219">
        <v>0</v>
      </c>
      <c r="M82" s="219">
        <v>0</v>
      </c>
      <c r="N82" s="219">
        <v>0</v>
      </c>
      <c r="O82" s="219">
        <f>SUM(E82:N82)</f>
        <v>0</v>
      </c>
    </row>
    <row r="83" spans="1:15" s="181" customFormat="1" ht="92.25" customHeight="1" x14ac:dyDescent="0.3">
      <c r="A83" s="287"/>
      <c r="B83" s="289"/>
      <c r="C83" s="291"/>
      <c r="D83" s="197" t="s">
        <v>236</v>
      </c>
      <c r="E83" s="198">
        <v>0</v>
      </c>
      <c r="F83" s="218">
        <v>0</v>
      </c>
      <c r="G83" s="218">
        <v>0</v>
      </c>
      <c r="H83" s="219">
        <v>0</v>
      </c>
      <c r="I83" s="219">
        <v>0</v>
      </c>
      <c r="J83" s="219">
        <v>0</v>
      </c>
      <c r="K83" s="219">
        <v>0</v>
      </c>
      <c r="L83" s="219">
        <v>0</v>
      </c>
      <c r="M83" s="219">
        <v>0</v>
      </c>
      <c r="N83" s="219">
        <v>0</v>
      </c>
      <c r="O83" s="219">
        <f>SUM(E83:N83)</f>
        <v>0</v>
      </c>
    </row>
    <row r="84" spans="1:15" s="182" customFormat="1" ht="87" customHeight="1" x14ac:dyDescent="0.3">
      <c r="A84" s="293"/>
      <c r="B84" s="294"/>
      <c r="C84" s="295"/>
      <c r="D84" s="197" t="s">
        <v>235</v>
      </c>
      <c r="E84" s="198">
        <v>0</v>
      </c>
      <c r="F84" s="218">
        <v>40215</v>
      </c>
      <c r="G84" s="218">
        <v>0</v>
      </c>
      <c r="H84" s="219">
        <v>0</v>
      </c>
      <c r="I84" s="219">
        <v>0</v>
      </c>
      <c r="J84" s="219">
        <v>0</v>
      </c>
      <c r="K84" s="219">
        <v>0</v>
      </c>
      <c r="L84" s="219">
        <v>0</v>
      </c>
      <c r="M84" s="219">
        <v>0</v>
      </c>
      <c r="N84" s="219">
        <v>0</v>
      </c>
      <c r="O84" s="219">
        <f>SUM(E84:N84)</f>
        <v>40215</v>
      </c>
    </row>
    <row r="85" spans="1:15" ht="24.75" customHeight="1" x14ac:dyDescent="0.3">
      <c r="A85" s="309" t="s">
        <v>271</v>
      </c>
      <c r="B85" s="296" t="s">
        <v>250</v>
      </c>
      <c r="C85" s="299"/>
      <c r="D85" s="197" t="s">
        <v>238</v>
      </c>
      <c r="E85" s="188">
        <f>E86+E87+E88</f>
        <v>0</v>
      </c>
      <c r="F85" s="227">
        <f t="shared" ref="F85:N85" si="42">F86+F87+F88</f>
        <v>0</v>
      </c>
      <c r="G85" s="227">
        <f t="shared" si="42"/>
        <v>1493552</v>
      </c>
      <c r="H85" s="227">
        <f t="shared" si="42"/>
        <v>0</v>
      </c>
      <c r="I85" s="227">
        <f t="shared" si="42"/>
        <v>0</v>
      </c>
      <c r="J85" s="227">
        <f t="shared" si="42"/>
        <v>0</v>
      </c>
      <c r="K85" s="227">
        <f t="shared" si="42"/>
        <v>0</v>
      </c>
      <c r="L85" s="227">
        <f t="shared" si="42"/>
        <v>0</v>
      </c>
      <c r="M85" s="227">
        <f t="shared" si="42"/>
        <v>0</v>
      </c>
      <c r="N85" s="227">
        <f t="shared" si="42"/>
        <v>0</v>
      </c>
      <c r="O85" s="227">
        <f>O86+O87+O88</f>
        <v>1493552</v>
      </c>
    </row>
    <row r="86" spans="1:15" ht="71.25" customHeight="1" x14ac:dyDescent="0.3">
      <c r="A86" s="310"/>
      <c r="B86" s="297"/>
      <c r="C86" s="300"/>
      <c r="D86" s="212" t="s">
        <v>50</v>
      </c>
      <c r="E86" s="189">
        <f>E90+E94+E98</f>
        <v>0</v>
      </c>
      <c r="F86" s="228">
        <f t="shared" ref="F86:N86" si="43">F90+F94+F98</f>
        <v>0</v>
      </c>
      <c r="G86" s="228">
        <f t="shared" si="43"/>
        <v>0</v>
      </c>
      <c r="H86" s="228">
        <f t="shared" si="43"/>
        <v>0</v>
      </c>
      <c r="I86" s="228">
        <f t="shared" si="43"/>
        <v>0</v>
      </c>
      <c r="J86" s="228">
        <f t="shared" si="43"/>
        <v>0</v>
      </c>
      <c r="K86" s="228">
        <f t="shared" si="43"/>
        <v>0</v>
      </c>
      <c r="L86" s="228">
        <f t="shared" si="43"/>
        <v>0</v>
      </c>
      <c r="M86" s="228">
        <f t="shared" si="43"/>
        <v>0</v>
      </c>
      <c r="N86" s="228">
        <f t="shared" si="43"/>
        <v>0</v>
      </c>
      <c r="O86" s="228">
        <f>SUM(E86:N86)</f>
        <v>0</v>
      </c>
    </row>
    <row r="87" spans="1:15" s="181" customFormat="1" ht="72" customHeight="1" x14ac:dyDescent="0.3">
      <c r="A87" s="310"/>
      <c r="B87" s="297"/>
      <c r="C87" s="300"/>
      <c r="D87" s="197" t="s">
        <v>236</v>
      </c>
      <c r="E87" s="188">
        <f>E91+E95+E99</f>
        <v>0</v>
      </c>
      <c r="F87" s="227">
        <f t="shared" ref="F87:N87" si="44">F91+F95+F99</f>
        <v>0</v>
      </c>
      <c r="G87" s="227">
        <f t="shared" si="44"/>
        <v>0</v>
      </c>
      <c r="H87" s="227">
        <f t="shared" si="44"/>
        <v>0</v>
      </c>
      <c r="I87" s="227">
        <f t="shared" si="44"/>
        <v>0</v>
      </c>
      <c r="J87" s="227">
        <f t="shared" si="44"/>
        <v>0</v>
      </c>
      <c r="K87" s="227">
        <f t="shared" si="44"/>
        <v>0</v>
      </c>
      <c r="L87" s="227">
        <f t="shared" si="44"/>
        <v>0</v>
      </c>
      <c r="M87" s="227">
        <f t="shared" si="44"/>
        <v>0</v>
      </c>
      <c r="N87" s="227">
        <f t="shared" si="44"/>
        <v>0</v>
      </c>
      <c r="O87" s="228">
        <f>SUM(E87:N87)</f>
        <v>0</v>
      </c>
    </row>
    <row r="88" spans="1:15" s="182" customFormat="1" ht="84.75" customHeight="1" x14ac:dyDescent="0.3">
      <c r="A88" s="311"/>
      <c r="B88" s="298"/>
      <c r="C88" s="301"/>
      <c r="D88" s="197" t="s">
        <v>235</v>
      </c>
      <c r="E88" s="188">
        <f>E92+E96+E100</f>
        <v>0</v>
      </c>
      <c r="F88" s="227">
        <f t="shared" ref="F88:N88" si="45">F92+F96+F100</f>
        <v>0</v>
      </c>
      <c r="G88" s="227">
        <f>G92+G96+G100</f>
        <v>1493552</v>
      </c>
      <c r="H88" s="227">
        <f t="shared" si="45"/>
        <v>0</v>
      </c>
      <c r="I88" s="227">
        <f t="shared" si="45"/>
        <v>0</v>
      </c>
      <c r="J88" s="227">
        <f t="shared" si="45"/>
        <v>0</v>
      </c>
      <c r="K88" s="227">
        <f t="shared" si="45"/>
        <v>0</v>
      </c>
      <c r="L88" s="227">
        <f t="shared" si="45"/>
        <v>0</v>
      </c>
      <c r="M88" s="227">
        <f t="shared" si="45"/>
        <v>0</v>
      </c>
      <c r="N88" s="227">
        <f t="shared" si="45"/>
        <v>0</v>
      </c>
      <c r="O88" s="228">
        <f>SUM(E88:N88)</f>
        <v>1493552</v>
      </c>
    </row>
    <row r="89" spans="1:15" ht="32.25" customHeight="1" x14ac:dyDescent="0.3">
      <c r="A89" s="286" t="s">
        <v>272</v>
      </c>
      <c r="B89" s="288" t="s">
        <v>253</v>
      </c>
      <c r="C89" s="290" t="s">
        <v>252</v>
      </c>
      <c r="D89" s="197" t="s">
        <v>238</v>
      </c>
      <c r="E89" s="198">
        <f>E90+E91+E92</f>
        <v>0</v>
      </c>
      <c r="F89" s="218">
        <f t="shared" ref="F89:N89" si="46">F90+F91+F92</f>
        <v>0</v>
      </c>
      <c r="G89" s="218">
        <f t="shared" si="46"/>
        <v>571000</v>
      </c>
      <c r="H89" s="218">
        <f t="shared" si="46"/>
        <v>0</v>
      </c>
      <c r="I89" s="218">
        <f t="shared" si="46"/>
        <v>0</v>
      </c>
      <c r="J89" s="218">
        <f t="shared" si="46"/>
        <v>0</v>
      </c>
      <c r="K89" s="218">
        <f t="shared" si="46"/>
        <v>0</v>
      </c>
      <c r="L89" s="218">
        <f t="shared" si="46"/>
        <v>0</v>
      </c>
      <c r="M89" s="218">
        <f t="shared" si="46"/>
        <v>0</v>
      </c>
      <c r="N89" s="218">
        <f t="shared" si="46"/>
        <v>0</v>
      </c>
      <c r="O89" s="218">
        <f>O90+O91+O92</f>
        <v>571000</v>
      </c>
    </row>
    <row r="90" spans="1:15" ht="44.25" customHeight="1" x14ac:dyDescent="0.3">
      <c r="A90" s="287"/>
      <c r="B90" s="289"/>
      <c r="C90" s="291"/>
      <c r="D90" s="212" t="s">
        <v>50</v>
      </c>
      <c r="E90" s="200">
        <v>0</v>
      </c>
      <c r="F90" s="221">
        <v>0</v>
      </c>
      <c r="G90" s="221">
        <v>0</v>
      </c>
      <c r="H90" s="219">
        <v>0</v>
      </c>
      <c r="I90" s="219">
        <v>0</v>
      </c>
      <c r="J90" s="219">
        <v>0</v>
      </c>
      <c r="K90" s="219">
        <v>0</v>
      </c>
      <c r="L90" s="219">
        <v>0</v>
      </c>
      <c r="M90" s="219">
        <v>0</v>
      </c>
      <c r="N90" s="219">
        <v>0</v>
      </c>
      <c r="O90" s="219">
        <f>SUM(F90:N90)</f>
        <v>0</v>
      </c>
    </row>
    <row r="91" spans="1:15" s="181" customFormat="1" ht="78.75" customHeight="1" x14ac:dyDescent="0.3">
      <c r="A91" s="287"/>
      <c r="B91" s="289"/>
      <c r="C91" s="291"/>
      <c r="D91" s="197" t="s">
        <v>236</v>
      </c>
      <c r="E91" s="198">
        <v>0</v>
      </c>
      <c r="F91" s="218">
        <v>0</v>
      </c>
      <c r="G91" s="218">
        <v>0</v>
      </c>
      <c r="H91" s="219">
        <v>0</v>
      </c>
      <c r="I91" s="219">
        <v>0</v>
      </c>
      <c r="J91" s="219">
        <v>0</v>
      </c>
      <c r="K91" s="219">
        <v>0</v>
      </c>
      <c r="L91" s="219">
        <v>0</v>
      </c>
      <c r="M91" s="219">
        <v>0</v>
      </c>
      <c r="N91" s="219">
        <v>0</v>
      </c>
      <c r="O91" s="219">
        <f>SUM(F91:N91)</f>
        <v>0</v>
      </c>
    </row>
    <row r="92" spans="1:15" s="182" customFormat="1" ht="87" customHeight="1" x14ac:dyDescent="0.3">
      <c r="A92" s="293"/>
      <c r="B92" s="294"/>
      <c r="C92" s="295"/>
      <c r="D92" s="197" t="s">
        <v>235</v>
      </c>
      <c r="E92" s="198">
        <v>0</v>
      </c>
      <c r="F92" s="218">
        <v>0</v>
      </c>
      <c r="G92" s="218">
        <v>571000</v>
      </c>
      <c r="H92" s="219">
        <v>0</v>
      </c>
      <c r="I92" s="219">
        <v>0</v>
      </c>
      <c r="J92" s="219">
        <v>0</v>
      </c>
      <c r="K92" s="219">
        <v>0</v>
      </c>
      <c r="L92" s="219">
        <v>0</v>
      </c>
      <c r="M92" s="219">
        <v>0</v>
      </c>
      <c r="N92" s="219">
        <v>0</v>
      </c>
      <c r="O92" s="219">
        <f>SUM(F92:N92)</f>
        <v>571000</v>
      </c>
    </row>
    <row r="93" spans="1:15" s="182" customFormat="1" ht="42" customHeight="1" x14ac:dyDescent="0.3">
      <c r="A93" s="292" t="s">
        <v>273</v>
      </c>
      <c r="B93" s="288" t="s">
        <v>254</v>
      </c>
      <c r="C93" s="290" t="s">
        <v>252</v>
      </c>
      <c r="D93" s="197" t="s">
        <v>238</v>
      </c>
      <c r="E93" s="198">
        <f>E94+E95+E96</f>
        <v>0</v>
      </c>
      <c r="F93" s="218">
        <f t="shared" ref="F93:N93" si="47">F94+F95+F96</f>
        <v>0</v>
      </c>
      <c r="G93" s="218">
        <f t="shared" si="47"/>
        <v>839552</v>
      </c>
      <c r="H93" s="218">
        <f t="shared" si="47"/>
        <v>0</v>
      </c>
      <c r="I93" s="218">
        <f t="shared" si="47"/>
        <v>0</v>
      </c>
      <c r="J93" s="218">
        <f t="shared" si="47"/>
        <v>0</v>
      </c>
      <c r="K93" s="218">
        <f t="shared" si="47"/>
        <v>0</v>
      </c>
      <c r="L93" s="218">
        <f t="shared" si="47"/>
        <v>0</v>
      </c>
      <c r="M93" s="218">
        <f t="shared" si="47"/>
        <v>0</v>
      </c>
      <c r="N93" s="218">
        <f t="shared" si="47"/>
        <v>0</v>
      </c>
      <c r="O93" s="218">
        <f>O94+O95+O96</f>
        <v>839552</v>
      </c>
    </row>
    <row r="94" spans="1:15" s="182" customFormat="1" ht="55.5" customHeight="1" x14ac:dyDescent="0.3">
      <c r="A94" s="287"/>
      <c r="B94" s="289"/>
      <c r="C94" s="291"/>
      <c r="D94" s="212" t="s">
        <v>50</v>
      </c>
      <c r="E94" s="200">
        <v>0</v>
      </c>
      <c r="F94" s="221">
        <v>0</v>
      </c>
      <c r="G94" s="221">
        <v>0</v>
      </c>
      <c r="H94" s="219">
        <v>0</v>
      </c>
      <c r="I94" s="219">
        <v>0</v>
      </c>
      <c r="J94" s="219">
        <v>0</v>
      </c>
      <c r="K94" s="219">
        <v>0</v>
      </c>
      <c r="L94" s="219">
        <v>0</v>
      </c>
      <c r="M94" s="219">
        <v>0</v>
      </c>
      <c r="N94" s="219">
        <v>0</v>
      </c>
      <c r="O94" s="219">
        <f>SUM(E94:N94)</f>
        <v>0</v>
      </c>
    </row>
    <row r="95" spans="1:15" s="182" customFormat="1" ht="74.25" customHeight="1" x14ac:dyDescent="0.3">
      <c r="A95" s="287"/>
      <c r="B95" s="289"/>
      <c r="C95" s="291"/>
      <c r="D95" s="197" t="s">
        <v>236</v>
      </c>
      <c r="E95" s="198">
        <v>0</v>
      </c>
      <c r="F95" s="218">
        <v>0</v>
      </c>
      <c r="G95" s="218">
        <v>0</v>
      </c>
      <c r="H95" s="219">
        <v>0</v>
      </c>
      <c r="I95" s="219">
        <v>0</v>
      </c>
      <c r="J95" s="219">
        <v>0</v>
      </c>
      <c r="K95" s="219">
        <v>0</v>
      </c>
      <c r="L95" s="219">
        <v>0</v>
      </c>
      <c r="M95" s="219">
        <v>0</v>
      </c>
      <c r="N95" s="219">
        <v>0</v>
      </c>
      <c r="O95" s="219">
        <f>SUM(E95:N95)</f>
        <v>0</v>
      </c>
    </row>
    <row r="96" spans="1:15" s="182" customFormat="1" ht="91.5" customHeight="1" x14ac:dyDescent="0.3">
      <c r="A96" s="293"/>
      <c r="B96" s="294"/>
      <c r="C96" s="295"/>
      <c r="D96" s="197" t="s">
        <v>235</v>
      </c>
      <c r="E96" s="198">
        <v>0</v>
      </c>
      <c r="F96" s="218">
        <v>0</v>
      </c>
      <c r="G96" s="218">
        <v>839552</v>
      </c>
      <c r="H96" s="219">
        <v>0</v>
      </c>
      <c r="I96" s="219">
        <v>0</v>
      </c>
      <c r="J96" s="219">
        <v>0</v>
      </c>
      <c r="K96" s="219">
        <v>0</v>
      </c>
      <c r="L96" s="219">
        <v>0</v>
      </c>
      <c r="M96" s="219">
        <v>0</v>
      </c>
      <c r="N96" s="219">
        <v>0</v>
      </c>
      <c r="O96" s="219">
        <f>SUM(E96:N96)</f>
        <v>839552</v>
      </c>
    </row>
    <row r="97" spans="1:15" s="182" customFormat="1" ht="33" customHeight="1" x14ac:dyDescent="0.3">
      <c r="A97" s="292" t="s">
        <v>274</v>
      </c>
      <c r="B97" s="288" t="s">
        <v>255</v>
      </c>
      <c r="C97" s="290" t="s">
        <v>252</v>
      </c>
      <c r="D97" s="197" t="s">
        <v>238</v>
      </c>
      <c r="E97" s="198">
        <f>E98+E99+E100</f>
        <v>0</v>
      </c>
      <c r="F97" s="218">
        <f t="shared" ref="F97:N97" si="48">F98+F99+F100</f>
        <v>0</v>
      </c>
      <c r="G97" s="218">
        <f t="shared" si="48"/>
        <v>83000</v>
      </c>
      <c r="H97" s="218">
        <f t="shared" si="48"/>
        <v>0</v>
      </c>
      <c r="I97" s="218">
        <f t="shared" si="48"/>
        <v>0</v>
      </c>
      <c r="J97" s="218">
        <f t="shared" si="48"/>
        <v>0</v>
      </c>
      <c r="K97" s="218">
        <f t="shared" si="48"/>
        <v>0</v>
      </c>
      <c r="L97" s="218">
        <f t="shared" si="48"/>
        <v>0</v>
      </c>
      <c r="M97" s="218">
        <f t="shared" si="48"/>
        <v>0</v>
      </c>
      <c r="N97" s="218">
        <f t="shared" si="48"/>
        <v>0</v>
      </c>
      <c r="O97" s="218">
        <f>O98+O99+O100</f>
        <v>83000</v>
      </c>
    </row>
    <row r="98" spans="1:15" s="182" customFormat="1" ht="45" customHeight="1" x14ac:dyDescent="0.3">
      <c r="A98" s="287"/>
      <c r="B98" s="289"/>
      <c r="C98" s="291"/>
      <c r="D98" s="212" t="s">
        <v>50</v>
      </c>
      <c r="E98" s="200">
        <v>0</v>
      </c>
      <c r="F98" s="221">
        <v>0</v>
      </c>
      <c r="G98" s="221">
        <v>0</v>
      </c>
      <c r="H98" s="219">
        <v>0</v>
      </c>
      <c r="I98" s="219">
        <v>0</v>
      </c>
      <c r="J98" s="219">
        <v>0</v>
      </c>
      <c r="K98" s="219">
        <v>0</v>
      </c>
      <c r="L98" s="219">
        <v>0</v>
      </c>
      <c r="M98" s="219">
        <v>0</v>
      </c>
      <c r="N98" s="219">
        <v>0</v>
      </c>
      <c r="O98" s="219">
        <f>SUM(E98:N98)</f>
        <v>0</v>
      </c>
    </row>
    <row r="99" spans="1:15" s="182" customFormat="1" ht="72" customHeight="1" x14ac:dyDescent="0.3">
      <c r="A99" s="287"/>
      <c r="B99" s="289"/>
      <c r="C99" s="291"/>
      <c r="D99" s="197" t="s">
        <v>236</v>
      </c>
      <c r="E99" s="198">
        <v>0</v>
      </c>
      <c r="F99" s="218">
        <v>0</v>
      </c>
      <c r="G99" s="218">
        <v>0</v>
      </c>
      <c r="H99" s="219">
        <v>0</v>
      </c>
      <c r="I99" s="219">
        <v>0</v>
      </c>
      <c r="J99" s="219">
        <v>0</v>
      </c>
      <c r="K99" s="219">
        <v>0</v>
      </c>
      <c r="L99" s="219">
        <v>0</v>
      </c>
      <c r="M99" s="219">
        <v>0</v>
      </c>
      <c r="N99" s="219">
        <v>0</v>
      </c>
      <c r="O99" s="219">
        <f>SUM(E99:N99)</f>
        <v>0</v>
      </c>
    </row>
    <row r="100" spans="1:15" s="182" customFormat="1" ht="88.5" customHeight="1" x14ac:dyDescent="0.3">
      <c r="A100" s="293"/>
      <c r="B100" s="294"/>
      <c r="C100" s="295"/>
      <c r="D100" s="197" t="s">
        <v>235</v>
      </c>
      <c r="E100" s="198">
        <v>0</v>
      </c>
      <c r="F100" s="218">
        <v>0</v>
      </c>
      <c r="G100" s="218">
        <v>83000</v>
      </c>
      <c r="H100" s="219">
        <v>0</v>
      </c>
      <c r="I100" s="219">
        <v>0</v>
      </c>
      <c r="J100" s="219">
        <v>0</v>
      </c>
      <c r="K100" s="219">
        <v>0</v>
      </c>
      <c r="L100" s="219">
        <v>0</v>
      </c>
      <c r="M100" s="219">
        <v>0</v>
      </c>
      <c r="N100" s="219">
        <v>0</v>
      </c>
      <c r="O100" s="219">
        <f>SUM(E100:N100)</f>
        <v>83000</v>
      </c>
    </row>
    <row r="101" spans="1:15" s="182" customFormat="1" ht="31.5" customHeight="1" x14ac:dyDescent="0.3">
      <c r="A101" s="309" t="s">
        <v>278</v>
      </c>
      <c r="B101" s="296" t="s">
        <v>277</v>
      </c>
      <c r="C101" s="299"/>
      <c r="D101" s="197" t="s">
        <v>238</v>
      </c>
      <c r="E101" s="188">
        <f>SUM(E102:E104)</f>
        <v>0</v>
      </c>
      <c r="F101" s="188">
        <f t="shared" ref="F101:N101" si="49">SUM(F102:F104)</f>
        <v>0</v>
      </c>
      <c r="G101" s="188">
        <f t="shared" si="49"/>
        <v>0</v>
      </c>
      <c r="H101" s="188">
        <f t="shared" si="49"/>
        <v>800000</v>
      </c>
      <c r="I101" s="188">
        <f t="shared" si="49"/>
        <v>0</v>
      </c>
      <c r="J101" s="188">
        <f t="shared" si="49"/>
        <v>0</v>
      </c>
      <c r="K101" s="188">
        <f t="shared" si="49"/>
        <v>0</v>
      </c>
      <c r="L101" s="188">
        <f t="shared" si="49"/>
        <v>0</v>
      </c>
      <c r="M101" s="188">
        <f t="shared" si="49"/>
        <v>0</v>
      </c>
      <c r="N101" s="188">
        <f t="shared" si="49"/>
        <v>0</v>
      </c>
      <c r="O101" s="227">
        <f>SUM(O102:O104)</f>
        <v>800000</v>
      </c>
    </row>
    <row r="102" spans="1:15" s="182" customFormat="1" ht="48.75" customHeight="1" x14ac:dyDescent="0.3">
      <c r="A102" s="310"/>
      <c r="B102" s="297"/>
      <c r="C102" s="300"/>
      <c r="D102" s="212" t="s">
        <v>50</v>
      </c>
      <c r="E102" s="189">
        <v>0</v>
      </c>
      <c r="F102" s="228">
        <v>0</v>
      </c>
      <c r="G102" s="228">
        <v>0</v>
      </c>
      <c r="H102" s="229">
        <v>0</v>
      </c>
      <c r="I102" s="229">
        <v>0</v>
      </c>
      <c r="J102" s="229">
        <v>0</v>
      </c>
      <c r="K102" s="229">
        <v>0</v>
      </c>
      <c r="L102" s="229">
        <v>0</v>
      </c>
      <c r="M102" s="229">
        <v>0</v>
      </c>
      <c r="N102" s="229">
        <v>0</v>
      </c>
      <c r="O102" s="229">
        <f>SUM(E102:N102)</f>
        <v>0</v>
      </c>
    </row>
    <row r="103" spans="1:15" s="182" customFormat="1" ht="96.75" customHeight="1" x14ac:dyDescent="0.3">
      <c r="A103" s="310"/>
      <c r="B103" s="297"/>
      <c r="C103" s="300"/>
      <c r="D103" s="197" t="s">
        <v>236</v>
      </c>
      <c r="E103" s="188">
        <v>0</v>
      </c>
      <c r="F103" s="227">
        <v>0</v>
      </c>
      <c r="G103" s="227">
        <v>0</v>
      </c>
      <c r="H103" s="229">
        <v>0</v>
      </c>
      <c r="I103" s="229">
        <v>0</v>
      </c>
      <c r="J103" s="229">
        <v>0</v>
      </c>
      <c r="K103" s="229">
        <v>0</v>
      </c>
      <c r="L103" s="229">
        <v>0</v>
      </c>
      <c r="M103" s="229">
        <v>0</v>
      </c>
      <c r="N103" s="229">
        <v>0</v>
      </c>
      <c r="O103" s="229">
        <f>SUM(E103:N103)</f>
        <v>0</v>
      </c>
    </row>
    <row r="104" spans="1:15" s="182" customFormat="1" ht="208.9" customHeight="1" x14ac:dyDescent="0.3">
      <c r="A104" s="311"/>
      <c r="B104" s="298"/>
      <c r="C104" s="301"/>
      <c r="D104" s="197" t="s">
        <v>235</v>
      </c>
      <c r="E104" s="188">
        <v>0</v>
      </c>
      <c r="F104" s="227">
        <v>0</v>
      </c>
      <c r="G104" s="227">
        <v>0</v>
      </c>
      <c r="H104" s="229">
        <f>H108</f>
        <v>800000</v>
      </c>
      <c r="I104" s="229">
        <v>0</v>
      </c>
      <c r="J104" s="229">
        <v>0</v>
      </c>
      <c r="K104" s="229">
        <v>0</v>
      </c>
      <c r="L104" s="229">
        <v>0</v>
      </c>
      <c r="M104" s="229">
        <v>0</v>
      </c>
      <c r="N104" s="229">
        <v>0</v>
      </c>
      <c r="O104" s="229">
        <f>SUM(E104:N104)</f>
        <v>800000</v>
      </c>
    </row>
    <row r="105" spans="1:15" s="182" customFormat="1" ht="35.25" customHeight="1" x14ac:dyDescent="0.3">
      <c r="A105" s="288" t="s">
        <v>314</v>
      </c>
      <c r="B105" s="289" t="s">
        <v>315</v>
      </c>
      <c r="C105" s="289" t="s">
        <v>318</v>
      </c>
      <c r="D105" s="197" t="s">
        <v>238</v>
      </c>
      <c r="E105" s="198">
        <f>SUM(E106:E108)</f>
        <v>0</v>
      </c>
      <c r="F105" s="198">
        <f t="shared" ref="F105:O105" si="50">SUM(F106:F108)</f>
        <v>0</v>
      </c>
      <c r="G105" s="198">
        <f t="shared" si="50"/>
        <v>0</v>
      </c>
      <c r="H105" s="198">
        <f t="shared" si="50"/>
        <v>800000</v>
      </c>
      <c r="I105" s="198">
        <f t="shared" si="50"/>
        <v>0</v>
      </c>
      <c r="J105" s="198">
        <f t="shared" si="50"/>
        <v>0</v>
      </c>
      <c r="K105" s="198">
        <f t="shared" si="50"/>
        <v>0</v>
      </c>
      <c r="L105" s="198">
        <f t="shared" si="50"/>
        <v>0</v>
      </c>
      <c r="M105" s="198">
        <f t="shared" si="50"/>
        <v>0</v>
      </c>
      <c r="N105" s="198">
        <f t="shared" si="50"/>
        <v>0</v>
      </c>
      <c r="O105" s="198">
        <f t="shared" si="50"/>
        <v>800000</v>
      </c>
    </row>
    <row r="106" spans="1:15" s="182" customFormat="1" ht="75" customHeight="1" x14ac:dyDescent="0.3">
      <c r="A106" s="336"/>
      <c r="B106" s="336"/>
      <c r="C106" s="336"/>
      <c r="D106" s="244" t="s">
        <v>50</v>
      </c>
      <c r="E106" s="198">
        <v>0</v>
      </c>
      <c r="F106" s="218">
        <v>0</v>
      </c>
      <c r="G106" s="218">
        <v>0</v>
      </c>
      <c r="H106" s="219">
        <v>0</v>
      </c>
      <c r="I106" s="219">
        <v>0</v>
      </c>
      <c r="J106" s="219">
        <v>0</v>
      </c>
      <c r="K106" s="219">
        <v>0</v>
      </c>
      <c r="L106" s="219">
        <v>0</v>
      </c>
      <c r="M106" s="219">
        <v>0</v>
      </c>
      <c r="N106" s="219">
        <v>0</v>
      </c>
      <c r="O106" s="219">
        <f>SUM(E106:N106)</f>
        <v>0</v>
      </c>
    </row>
    <row r="107" spans="1:15" s="182" customFormat="1" ht="68.25" customHeight="1" x14ac:dyDescent="0.3">
      <c r="A107" s="336"/>
      <c r="B107" s="336"/>
      <c r="C107" s="336"/>
      <c r="D107" s="197" t="s">
        <v>236</v>
      </c>
      <c r="E107" s="198">
        <v>0</v>
      </c>
      <c r="F107" s="218">
        <v>0</v>
      </c>
      <c r="G107" s="218">
        <v>0</v>
      </c>
      <c r="H107" s="219">
        <v>0</v>
      </c>
      <c r="I107" s="219">
        <v>0</v>
      </c>
      <c r="J107" s="219">
        <v>0</v>
      </c>
      <c r="K107" s="219">
        <v>0</v>
      </c>
      <c r="L107" s="219">
        <v>0</v>
      </c>
      <c r="M107" s="219">
        <v>0</v>
      </c>
      <c r="N107" s="219">
        <v>0</v>
      </c>
      <c r="O107" s="219">
        <f t="shared" ref="O107:O108" si="51">SUM(E107:N107)</f>
        <v>0</v>
      </c>
    </row>
    <row r="108" spans="1:15" s="182" customFormat="1" ht="100.5" customHeight="1" x14ac:dyDescent="0.3">
      <c r="A108" s="337"/>
      <c r="B108" s="337"/>
      <c r="C108" s="337"/>
      <c r="D108" s="197" t="s">
        <v>235</v>
      </c>
      <c r="E108" s="198">
        <v>0</v>
      </c>
      <c r="F108" s="218">
        <v>0</v>
      </c>
      <c r="G108" s="218">
        <v>0</v>
      </c>
      <c r="H108" s="219">
        <v>800000</v>
      </c>
      <c r="I108" s="219">
        <v>0</v>
      </c>
      <c r="J108" s="219">
        <v>0</v>
      </c>
      <c r="K108" s="219">
        <v>0</v>
      </c>
      <c r="L108" s="219">
        <v>0</v>
      </c>
      <c r="M108" s="219">
        <v>0</v>
      </c>
      <c r="N108" s="219">
        <v>0</v>
      </c>
      <c r="O108" s="219">
        <f t="shared" si="51"/>
        <v>800000</v>
      </c>
    </row>
    <row r="109" spans="1:15" ht="45.75" customHeight="1" x14ac:dyDescent="0.3">
      <c r="A109" s="315" t="s">
        <v>279</v>
      </c>
      <c r="B109" s="296" t="s">
        <v>280</v>
      </c>
      <c r="C109" s="299"/>
      <c r="D109" s="197" t="s">
        <v>238</v>
      </c>
      <c r="E109" s="188">
        <f>E110+E111+E112</f>
        <v>0</v>
      </c>
      <c r="F109" s="227">
        <f t="shared" ref="F109:O109" si="52">F110+F111+F112</f>
        <v>0</v>
      </c>
      <c r="G109" s="227">
        <f t="shared" si="52"/>
        <v>0</v>
      </c>
      <c r="H109" s="227">
        <f t="shared" si="52"/>
        <v>6060606.0599999996</v>
      </c>
      <c r="I109" s="227">
        <f t="shared" si="52"/>
        <v>0</v>
      </c>
      <c r="J109" s="227">
        <f t="shared" si="52"/>
        <v>0</v>
      </c>
      <c r="K109" s="227">
        <f t="shared" si="52"/>
        <v>0</v>
      </c>
      <c r="L109" s="227">
        <f t="shared" si="52"/>
        <v>0</v>
      </c>
      <c r="M109" s="227">
        <f t="shared" si="52"/>
        <v>0</v>
      </c>
      <c r="N109" s="227">
        <f t="shared" si="52"/>
        <v>0</v>
      </c>
      <c r="O109" s="227">
        <f t="shared" si="52"/>
        <v>6060606.0599999996</v>
      </c>
    </row>
    <row r="110" spans="1:15" ht="56.25" customHeight="1" x14ac:dyDescent="0.3">
      <c r="A110" s="310"/>
      <c r="B110" s="297"/>
      <c r="C110" s="300"/>
      <c r="D110" s="212" t="s">
        <v>50</v>
      </c>
      <c r="E110" s="189">
        <f t="shared" ref="E110:N110" si="53">E114+E126</f>
        <v>0</v>
      </c>
      <c r="F110" s="228">
        <f t="shared" si="53"/>
        <v>0</v>
      </c>
      <c r="G110" s="228">
        <f t="shared" si="53"/>
        <v>0</v>
      </c>
      <c r="H110" s="228">
        <f t="shared" si="53"/>
        <v>0</v>
      </c>
      <c r="I110" s="228">
        <f t="shared" si="53"/>
        <v>0</v>
      </c>
      <c r="J110" s="228">
        <f t="shared" si="53"/>
        <v>0</v>
      </c>
      <c r="K110" s="228">
        <f t="shared" si="53"/>
        <v>0</v>
      </c>
      <c r="L110" s="228">
        <f t="shared" si="53"/>
        <v>0</v>
      </c>
      <c r="M110" s="228">
        <f t="shared" si="53"/>
        <v>0</v>
      </c>
      <c r="N110" s="228">
        <f t="shared" si="53"/>
        <v>0</v>
      </c>
      <c r="O110" s="229">
        <f>SUM(E110:N110)</f>
        <v>0</v>
      </c>
    </row>
    <row r="111" spans="1:15" s="181" customFormat="1" ht="64.5" customHeight="1" x14ac:dyDescent="0.3">
      <c r="A111" s="310"/>
      <c r="B111" s="297"/>
      <c r="C111" s="300"/>
      <c r="D111" s="197" t="s">
        <v>236</v>
      </c>
      <c r="E111" s="188">
        <f t="shared" ref="E111:G112" si="54">E115+E127</f>
        <v>0</v>
      </c>
      <c r="F111" s="227">
        <f t="shared" si="54"/>
        <v>0</v>
      </c>
      <c r="G111" s="227">
        <f t="shared" si="54"/>
        <v>0</v>
      </c>
      <c r="H111" s="227">
        <f>H115+H119</f>
        <v>6000000</v>
      </c>
      <c r="I111" s="227">
        <f t="shared" ref="I111:N112" si="55">I115+I127</f>
        <v>0</v>
      </c>
      <c r="J111" s="227">
        <f t="shared" si="55"/>
        <v>0</v>
      </c>
      <c r="K111" s="227">
        <f t="shared" si="55"/>
        <v>0</v>
      </c>
      <c r="L111" s="227">
        <f t="shared" si="55"/>
        <v>0</v>
      </c>
      <c r="M111" s="227">
        <f t="shared" si="55"/>
        <v>0</v>
      </c>
      <c r="N111" s="227">
        <f t="shared" si="55"/>
        <v>0</v>
      </c>
      <c r="O111" s="229">
        <f>SUM(E111:N111)</f>
        <v>6000000</v>
      </c>
    </row>
    <row r="112" spans="1:15" s="182" customFormat="1" ht="187.5" customHeight="1" x14ac:dyDescent="0.3">
      <c r="A112" s="311"/>
      <c r="B112" s="298"/>
      <c r="C112" s="301"/>
      <c r="D112" s="197" t="s">
        <v>235</v>
      </c>
      <c r="E112" s="188">
        <f t="shared" si="54"/>
        <v>0</v>
      </c>
      <c r="F112" s="227">
        <f t="shared" si="54"/>
        <v>0</v>
      </c>
      <c r="G112" s="227">
        <f t="shared" si="54"/>
        <v>0</v>
      </c>
      <c r="H112" s="227">
        <f>H116+H120</f>
        <v>60606.06</v>
      </c>
      <c r="I112" s="227">
        <f t="shared" si="55"/>
        <v>0</v>
      </c>
      <c r="J112" s="227">
        <f t="shared" si="55"/>
        <v>0</v>
      </c>
      <c r="K112" s="227">
        <f t="shared" si="55"/>
        <v>0</v>
      </c>
      <c r="L112" s="227">
        <f t="shared" si="55"/>
        <v>0</v>
      </c>
      <c r="M112" s="227">
        <f t="shared" si="55"/>
        <v>0</v>
      </c>
      <c r="N112" s="227">
        <f t="shared" si="55"/>
        <v>0</v>
      </c>
      <c r="O112" s="229">
        <f>SUM(E112:N112)</f>
        <v>60606.06</v>
      </c>
    </row>
    <row r="113" spans="1:15" s="182" customFormat="1" ht="33" customHeight="1" x14ac:dyDescent="0.3">
      <c r="A113" s="286" t="s">
        <v>281</v>
      </c>
      <c r="B113" s="288" t="s">
        <v>316</v>
      </c>
      <c r="C113" s="290" t="s">
        <v>264</v>
      </c>
      <c r="D113" s="197" t="s">
        <v>238</v>
      </c>
      <c r="E113" s="198">
        <f>E114+E115+E116</f>
        <v>0</v>
      </c>
      <c r="F113" s="218">
        <f t="shared" ref="F113:O113" si="56">F114+F115+F116</f>
        <v>0</v>
      </c>
      <c r="G113" s="218">
        <f t="shared" si="56"/>
        <v>0</v>
      </c>
      <c r="H113" s="218">
        <f t="shared" si="56"/>
        <v>3030303.03</v>
      </c>
      <c r="I113" s="218">
        <f t="shared" si="56"/>
        <v>0</v>
      </c>
      <c r="J113" s="218">
        <f t="shared" si="56"/>
        <v>0</v>
      </c>
      <c r="K113" s="218">
        <f t="shared" si="56"/>
        <v>0</v>
      </c>
      <c r="L113" s="218">
        <f t="shared" si="56"/>
        <v>0</v>
      </c>
      <c r="M113" s="218">
        <f t="shared" si="56"/>
        <v>0</v>
      </c>
      <c r="N113" s="218">
        <f t="shared" si="56"/>
        <v>0</v>
      </c>
      <c r="O113" s="218">
        <f t="shared" si="56"/>
        <v>3030303.03</v>
      </c>
    </row>
    <row r="114" spans="1:15" s="182" customFormat="1" ht="42.75" customHeight="1" x14ac:dyDescent="0.3">
      <c r="A114" s="287"/>
      <c r="B114" s="289"/>
      <c r="C114" s="291"/>
      <c r="D114" s="199" t="s">
        <v>50</v>
      </c>
      <c r="E114" s="200">
        <v>0</v>
      </c>
      <c r="F114" s="221">
        <v>0</v>
      </c>
      <c r="G114" s="221">
        <v>0</v>
      </c>
      <c r="H114" s="219">
        <v>0</v>
      </c>
      <c r="I114" s="219">
        <v>0</v>
      </c>
      <c r="J114" s="219">
        <v>0</v>
      </c>
      <c r="K114" s="219">
        <v>0</v>
      </c>
      <c r="L114" s="219">
        <v>0</v>
      </c>
      <c r="M114" s="219">
        <v>0</v>
      </c>
      <c r="N114" s="219">
        <v>0</v>
      </c>
      <c r="O114" s="219">
        <f>SUM(E114:N114)</f>
        <v>0</v>
      </c>
    </row>
    <row r="115" spans="1:15" s="182" customFormat="1" ht="69" customHeight="1" x14ac:dyDescent="0.3">
      <c r="A115" s="287"/>
      <c r="B115" s="289"/>
      <c r="C115" s="291"/>
      <c r="D115" s="197" t="s">
        <v>236</v>
      </c>
      <c r="E115" s="198">
        <v>0</v>
      </c>
      <c r="F115" s="218">
        <v>0</v>
      </c>
      <c r="G115" s="218">
        <v>0</v>
      </c>
      <c r="H115" s="219">
        <v>3000000</v>
      </c>
      <c r="I115" s="219">
        <v>0</v>
      </c>
      <c r="J115" s="219">
        <v>0</v>
      </c>
      <c r="K115" s="219">
        <v>0</v>
      </c>
      <c r="L115" s="219">
        <v>0</v>
      </c>
      <c r="M115" s="219">
        <v>0</v>
      </c>
      <c r="N115" s="219">
        <v>0</v>
      </c>
      <c r="O115" s="219">
        <f>SUM(E115:N115)</f>
        <v>3000000</v>
      </c>
    </row>
    <row r="116" spans="1:15" s="182" customFormat="1" ht="87" customHeight="1" x14ac:dyDescent="0.3">
      <c r="A116" s="293"/>
      <c r="B116" s="294"/>
      <c r="C116" s="295"/>
      <c r="D116" s="197" t="s">
        <v>235</v>
      </c>
      <c r="E116" s="198">
        <v>0</v>
      </c>
      <c r="F116" s="218">
        <v>0</v>
      </c>
      <c r="G116" s="218">
        <v>0</v>
      </c>
      <c r="H116" s="219">
        <v>30303.03</v>
      </c>
      <c r="I116" s="219">
        <v>0</v>
      </c>
      <c r="J116" s="219">
        <v>0</v>
      </c>
      <c r="K116" s="219">
        <v>0</v>
      </c>
      <c r="L116" s="219">
        <v>0</v>
      </c>
      <c r="M116" s="219">
        <v>0</v>
      </c>
      <c r="N116" s="219">
        <v>0</v>
      </c>
      <c r="O116" s="219">
        <f>SUM(E116:N116)</f>
        <v>30303.03</v>
      </c>
    </row>
    <row r="117" spans="1:15" s="182" customFormat="1" ht="87" customHeight="1" x14ac:dyDescent="0.3">
      <c r="A117" s="286" t="s">
        <v>282</v>
      </c>
      <c r="B117" s="288" t="s">
        <v>317</v>
      </c>
      <c r="C117" s="290" t="s">
        <v>264</v>
      </c>
      <c r="D117" s="197" t="s">
        <v>238</v>
      </c>
      <c r="E117" s="198">
        <f>E118+E119+E120</f>
        <v>0</v>
      </c>
      <c r="F117" s="218">
        <f t="shared" ref="F117:O117" si="57">F118+F119+F120</f>
        <v>0</v>
      </c>
      <c r="G117" s="218">
        <f t="shared" si="57"/>
        <v>0</v>
      </c>
      <c r="H117" s="218">
        <f t="shared" si="57"/>
        <v>3030303.03</v>
      </c>
      <c r="I117" s="218">
        <f t="shared" si="57"/>
        <v>0</v>
      </c>
      <c r="J117" s="218">
        <f t="shared" si="57"/>
        <v>0</v>
      </c>
      <c r="K117" s="218">
        <f t="shared" si="57"/>
        <v>0</v>
      </c>
      <c r="L117" s="218">
        <f t="shared" si="57"/>
        <v>0</v>
      </c>
      <c r="M117" s="218">
        <f t="shared" si="57"/>
        <v>0</v>
      </c>
      <c r="N117" s="218">
        <f t="shared" si="57"/>
        <v>0</v>
      </c>
      <c r="O117" s="218">
        <f t="shared" si="57"/>
        <v>3030303.03</v>
      </c>
    </row>
    <row r="118" spans="1:15" s="182" customFormat="1" ht="87" customHeight="1" x14ac:dyDescent="0.3">
      <c r="A118" s="287"/>
      <c r="B118" s="289"/>
      <c r="C118" s="291"/>
      <c r="D118" s="261" t="s">
        <v>50</v>
      </c>
      <c r="E118" s="200">
        <v>0</v>
      </c>
      <c r="F118" s="221">
        <v>0</v>
      </c>
      <c r="G118" s="221">
        <v>0</v>
      </c>
      <c r="H118" s="219">
        <v>0</v>
      </c>
      <c r="I118" s="219">
        <v>0</v>
      </c>
      <c r="J118" s="219">
        <v>0</v>
      </c>
      <c r="K118" s="219">
        <v>0</v>
      </c>
      <c r="L118" s="219">
        <v>0</v>
      </c>
      <c r="M118" s="219">
        <v>0</v>
      </c>
      <c r="N118" s="219">
        <v>0</v>
      </c>
      <c r="O118" s="219">
        <f>SUM(E118:N118)</f>
        <v>0</v>
      </c>
    </row>
    <row r="119" spans="1:15" s="182" customFormat="1" ht="87" customHeight="1" x14ac:dyDescent="0.3">
      <c r="A119" s="287"/>
      <c r="B119" s="289"/>
      <c r="C119" s="291"/>
      <c r="D119" s="197" t="s">
        <v>236</v>
      </c>
      <c r="E119" s="198">
        <v>0</v>
      </c>
      <c r="F119" s="218">
        <v>0</v>
      </c>
      <c r="G119" s="218">
        <v>0</v>
      </c>
      <c r="H119" s="219">
        <v>3000000</v>
      </c>
      <c r="I119" s="219">
        <v>0</v>
      </c>
      <c r="J119" s="219">
        <v>0</v>
      </c>
      <c r="K119" s="219">
        <v>0</v>
      </c>
      <c r="L119" s="219">
        <v>0</v>
      </c>
      <c r="M119" s="219">
        <v>0</v>
      </c>
      <c r="N119" s="219">
        <v>0</v>
      </c>
      <c r="O119" s="219">
        <f>SUM(E119:N119)</f>
        <v>3000000</v>
      </c>
    </row>
    <row r="120" spans="1:15" s="182" customFormat="1" ht="87" customHeight="1" x14ac:dyDescent="0.3">
      <c r="A120" s="287"/>
      <c r="B120" s="289"/>
      <c r="C120" s="291"/>
      <c r="D120" s="260" t="s">
        <v>235</v>
      </c>
      <c r="E120" s="214">
        <v>0</v>
      </c>
      <c r="F120" s="220">
        <v>0</v>
      </c>
      <c r="G120" s="220">
        <v>0</v>
      </c>
      <c r="H120" s="234">
        <v>30303.03</v>
      </c>
      <c r="I120" s="234">
        <v>0</v>
      </c>
      <c r="J120" s="234">
        <v>0</v>
      </c>
      <c r="K120" s="234">
        <v>0</v>
      </c>
      <c r="L120" s="234">
        <v>0</v>
      </c>
      <c r="M120" s="234">
        <v>0</v>
      </c>
      <c r="N120" s="234">
        <v>0</v>
      </c>
      <c r="O120" s="234">
        <f>SUM(E120:N120)</f>
        <v>30303.03</v>
      </c>
    </row>
    <row r="121" spans="1:15" s="182" customFormat="1" ht="87" customHeight="1" x14ac:dyDescent="0.3">
      <c r="A121" s="286" t="s">
        <v>323</v>
      </c>
      <c r="B121" s="288" t="s">
        <v>321</v>
      </c>
      <c r="C121" s="290" t="s">
        <v>243</v>
      </c>
      <c r="D121" s="197" t="s">
        <v>238</v>
      </c>
      <c r="E121" s="198">
        <f>E122+E123+E124</f>
        <v>0</v>
      </c>
      <c r="F121" s="218">
        <f t="shared" ref="F121:O121" si="58">F122+F123+F124</f>
        <v>0</v>
      </c>
      <c r="G121" s="218">
        <f t="shared" si="58"/>
        <v>0</v>
      </c>
      <c r="H121" s="218">
        <f t="shared" si="58"/>
        <v>512153</v>
      </c>
      <c r="I121" s="218">
        <f t="shared" si="58"/>
        <v>0</v>
      </c>
      <c r="J121" s="218">
        <f t="shared" si="58"/>
        <v>0</v>
      </c>
      <c r="K121" s="218">
        <f t="shared" si="58"/>
        <v>0</v>
      </c>
      <c r="L121" s="218">
        <f t="shared" si="58"/>
        <v>0</v>
      </c>
      <c r="M121" s="218">
        <f t="shared" si="58"/>
        <v>0</v>
      </c>
      <c r="N121" s="218">
        <f t="shared" si="58"/>
        <v>0</v>
      </c>
      <c r="O121" s="218">
        <f t="shared" si="58"/>
        <v>512153</v>
      </c>
    </row>
    <row r="122" spans="1:15" s="182" customFormat="1" ht="87" customHeight="1" x14ac:dyDescent="0.3">
      <c r="A122" s="287"/>
      <c r="B122" s="289"/>
      <c r="C122" s="291"/>
      <c r="D122" s="261" t="s">
        <v>50</v>
      </c>
      <c r="E122" s="200">
        <v>0</v>
      </c>
      <c r="F122" s="221">
        <v>0</v>
      </c>
      <c r="G122" s="221">
        <v>0</v>
      </c>
      <c r="H122" s="219">
        <v>0</v>
      </c>
      <c r="I122" s="219">
        <v>0</v>
      </c>
      <c r="J122" s="219">
        <v>0</v>
      </c>
      <c r="K122" s="219">
        <v>0</v>
      </c>
      <c r="L122" s="219">
        <v>0</v>
      </c>
      <c r="M122" s="219">
        <v>0</v>
      </c>
      <c r="N122" s="219">
        <v>0</v>
      </c>
      <c r="O122" s="219">
        <f>SUM(E122:N122)</f>
        <v>0</v>
      </c>
    </row>
    <row r="123" spans="1:15" s="182" customFormat="1" ht="87" customHeight="1" x14ac:dyDescent="0.3">
      <c r="A123" s="287"/>
      <c r="B123" s="289"/>
      <c r="C123" s="291"/>
      <c r="D123" s="197" t="s">
        <v>236</v>
      </c>
      <c r="E123" s="198">
        <v>0</v>
      </c>
      <c r="F123" s="218">
        <v>0</v>
      </c>
      <c r="G123" s="218">
        <v>0</v>
      </c>
      <c r="H123" s="219">
        <v>0</v>
      </c>
      <c r="I123" s="219">
        <v>0</v>
      </c>
      <c r="J123" s="219">
        <v>0</v>
      </c>
      <c r="K123" s="219">
        <v>0</v>
      </c>
      <c r="L123" s="219">
        <v>0</v>
      </c>
      <c r="M123" s="219">
        <v>0</v>
      </c>
      <c r="N123" s="219">
        <v>0</v>
      </c>
      <c r="O123" s="219">
        <f>SUM(E123:N123)</f>
        <v>0</v>
      </c>
    </row>
    <row r="124" spans="1:15" s="182" customFormat="1" ht="87" customHeight="1" x14ac:dyDescent="0.3">
      <c r="A124" s="287"/>
      <c r="B124" s="289"/>
      <c r="C124" s="291"/>
      <c r="D124" s="260" t="s">
        <v>235</v>
      </c>
      <c r="E124" s="214">
        <v>0</v>
      </c>
      <c r="F124" s="220">
        <v>0</v>
      </c>
      <c r="G124" s="220">
        <v>0</v>
      </c>
      <c r="H124" s="234">
        <v>512153</v>
      </c>
      <c r="I124" s="234">
        <v>0</v>
      </c>
      <c r="J124" s="234">
        <v>0</v>
      </c>
      <c r="K124" s="234">
        <v>0</v>
      </c>
      <c r="L124" s="234">
        <v>0</v>
      </c>
      <c r="M124" s="234">
        <v>0</v>
      </c>
      <c r="N124" s="234">
        <v>0</v>
      </c>
      <c r="O124" s="234">
        <f>SUM(E124:N124)</f>
        <v>512153</v>
      </c>
    </row>
    <row r="125" spans="1:15" s="182" customFormat="1" ht="30.75" customHeight="1" x14ac:dyDescent="0.3">
      <c r="A125" s="286" t="s">
        <v>324</v>
      </c>
      <c r="B125" s="288" t="s">
        <v>322</v>
      </c>
      <c r="C125" s="290" t="s">
        <v>318</v>
      </c>
      <c r="D125" s="197" t="s">
        <v>238</v>
      </c>
      <c r="E125" s="198">
        <f>E126+E127+E128</f>
        <v>0</v>
      </c>
      <c r="F125" s="218">
        <f t="shared" ref="F125:O125" si="59">F126+F127+F128</f>
        <v>0</v>
      </c>
      <c r="G125" s="218">
        <f t="shared" si="59"/>
        <v>0</v>
      </c>
      <c r="H125" s="218">
        <f t="shared" si="59"/>
        <v>87350</v>
      </c>
      <c r="I125" s="218">
        <f t="shared" si="59"/>
        <v>0</v>
      </c>
      <c r="J125" s="218">
        <f t="shared" si="59"/>
        <v>0</v>
      </c>
      <c r="K125" s="218">
        <f t="shared" si="59"/>
        <v>0</v>
      </c>
      <c r="L125" s="218">
        <f t="shared" si="59"/>
        <v>0</v>
      </c>
      <c r="M125" s="218">
        <f t="shared" si="59"/>
        <v>0</v>
      </c>
      <c r="N125" s="218">
        <f t="shared" si="59"/>
        <v>0</v>
      </c>
      <c r="O125" s="218">
        <f t="shared" si="59"/>
        <v>87350</v>
      </c>
    </row>
    <row r="126" spans="1:15" s="182" customFormat="1" ht="47.45" customHeight="1" x14ac:dyDescent="0.3">
      <c r="A126" s="287"/>
      <c r="B126" s="289"/>
      <c r="C126" s="291"/>
      <c r="D126" s="199" t="s">
        <v>50</v>
      </c>
      <c r="E126" s="200">
        <v>0</v>
      </c>
      <c r="F126" s="221">
        <v>0</v>
      </c>
      <c r="G126" s="221">
        <v>0</v>
      </c>
      <c r="H126" s="219">
        <v>0</v>
      </c>
      <c r="I126" s="219">
        <v>0</v>
      </c>
      <c r="J126" s="219">
        <v>0</v>
      </c>
      <c r="K126" s="219">
        <v>0</v>
      </c>
      <c r="L126" s="219">
        <v>0</v>
      </c>
      <c r="M126" s="219">
        <v>0</v>
      </c>
      <c r="N126" s="219">
        <v>0</v>
      </c>
      <c r="O126" s="219">
        <f>SUM(E126:N126)</f>
        <v>0</v>
      </c>
    </row>
    <row r="127" spans="1:15" ht="69.75" customHeight="1" x14ac:dyDescent="0.3">
      <c r="A127" s="287"/>
      <c r="B127" s="289"/>
      <c r="C127" s="291"/>
      <c r="D127" s="197" t="s">
        <v>236</v>
      </c>
      <c r="E127" s="198">
        <v>0</v>
      </c>
      <c r="F127" s="218">
        <v>0</v>
      </c>
      <c r="G127" s="218">
        <v>0</v>
      </c>
      <c r="H127" s="219">
        <v>0</v>
      </c>
      <c r="I127" s="219">
        <v>0</v>
      </c>
      <c r="J127" s="219">
        <v>0</v>
      </c>
      <c r="K127" s="219">
        <v>0</v>
      </c>
      <c r="L127" s="219">
        <v>0</v>
      </c>
      <c r="M127" s="219">
        <v>0</v>
      </c>
      <c r="N127" s="219">
        <v>0</v>
      </c>
      <c r="O127" s="219">
        <f>SUM(E127:N127)</f>
        <v>0</v>
      </c>
    </row>
    <row r="128" spans="1:15" ht="90" customHeight="1" thickBot="1" x14ac:dyDescent="0.35">
      <c r="A128" s="287"/>
      <c r="B128" s="289"/>
      <c r="C128" s="291"/>
      <c r="D128" s="211" t="s">
        <v>235</v>
      </c>
      <c r="E128" s="214">
        <v>0</v>
      </c>
      <c r="F128" s="220">
        <v>0</v>
      </c>
      <c r="G128" s="220">
        <v>0</v>
      </c>
      <c r="H128" s="234">
        <v>87350</v>
      </c>
      <c r="I128" s="234">
        <v>0</v>
      </c>
      <c r="J128" s="234">
        <v>0</v>
      </c>
      <c r="K128" s="234">
        <v>0</v>
      </c>
      <c r="L128" s="234">
        <v>0</v>
      </c>
      <c r="M128" s="234">
        <v>0</v>
      </c>
      <c r="N128" s="234">
        <v>0</v>
      </c>
      <c r="O128" s="234">
        <f>SUM(E128:N128)</f>
        <v>87350</v>
      </c>
    </row>
    <row r="129" spans="1:15" ht="44.45" customHeight="1" thickBot="1" x14ac:dyDescent="0.35">
      <c r="A129" s="312" t="s">
        <v>283</v>
      </c>
      <c r="B129" s="313"/>
      <c r="C129" s="313"/>
      <c r="D129" s="313"/>
      <c r="E129" s="313"/>
      <c r="F129" s="313"/>
      <c r="G129" s="313"/>
      <c r="H129" s="313"/>
      <c r="I129" s="313"/>
      <c r="J129" s="313"/>
      <c r="K129" s="313"/>
      <c r="L129" s="313"/>
      <c r="M129" s="313"/>
      <c r="N129" s="313"/>
      <c r="O129" s="314"/>
    </row>
    <row r="130" spans="1:15" ht="39" customHeight="1" x14ac:dyDescent="0.3">
      <c r="A130" s="306" t="s">
        <v>238</v>
      </c>
      <c r="B130" s="307"/>
      <c r="C130" s="307"/>
      <c r="D130" s="308"/>
      <c r="E130" s="235">
        <f t="shared" ref="E130:O130" si="60">E131+E132+E133</f>
        <v>0</v>
      </c>
      <c r="F130" s="233">
        <f t="shared" si="60"/>
        <v>264576.18</v>
      </c>
      <c r="G130" s="233">
        <f>G131+G132+G133</f>
        <v>1207434.45</v>
      </c>
      <c r="H130" s="233">
        <f t="shared" si="60"/>
        <v>1723957.62</v>
      </c>
      <c r="I130" s="233">
        <f t="shared" si="60"/>
        <v>4141220.03</v>
      </c>
      <c r="J130" s="233">
        <f t="shared" si="60"/>
        <v>1204128.8700000001</v>
      </c>
      <c r="K130" s="233">
        <f t="shared" si="60"/>
        <v>5383652.4300000006</v>
      </c>
      <c r="L130" s="233">
        <f t="shared" si="60"/>
        <v>0</v>
      </c>
      <c r="M130" s="233">
        <f t="shared" si="60"/>
        <v>0</v>
      </c>
      <c r="N130" s="233">
        <f t="shared" si="60"/>
        <v>0</v>
      </c>
      <c r="O130" s="246">
        <f t="shared" si="60"/>
        <v>13924969.579999998</v>
      </c>
    </row>
    <row r="131" spans="1:15" s="181" customFormat="1" ht="38.25" customHeight="1" x14ac:dyDescent="0.3">
      <c r="A131" s="302" t="s">
        <v>50</v>
      </c>
      <c r="B131" s="303"/>
      <c r="C131" s="303"/>
      <c r="D131" s="304"/>
      <c r="E131" s="187">
        <f t="shared" ref="E131" si="61">E135+E143</f>
        <v>0</v>
      </c>
      <c r="F131" s="230">
        <f>F135+F139+F143+F147+F151+F155+F159</f>
        <v>0</v>
      </c>
      <c r="G131" s="230">
        <f t="shared" ref="G131:O131" si="62">G135+G139+G143+G147+G151+G155+G159</f>
        <v>0</v>
      </c>
      <c r="H131" s="230">
        <f t="shared" si="62"/>
        <v>0</v>
      </c>
      <c r="I131" s="230">
        <f t="shared" si="62"/>
        <v>0</v>
      </c>
      <c r="J131" s="230">
        <f t="shared" si="62"/>
        <v>0</v>
      </c>
      <c r="K131" s="230">
        <f t="shared" si="62"/>
        <v>4500000</v>
      </c>
      <c r="L131" s="230">
        <f t="shared" si="62"/>
        <v>0</v>
      </c>
      <c r="M131" s="230">
        <f t="shared" si="62"/>
        <v>0</v>
      </c>
      <c r="N131" s="230">
        <f t="shared" si="62"/>
        <v>0</v>
      </c>
      <c r="O131" s="230">
        <f t="shared" si="62"/>
        <v>4500000</v>
      </c>
    </row>
    <row r="132" spans="1:15" s="182" customFormat="1" ht="40.5" customHeight="1" x14ac:dyDescent="0.3">
      <c r="A132" s="302" t="s">
        <v>236</v>
      </c>
      <c r="B132" s="303"/>
      <c r="C132" s="303"/>
      <c r="D132" s="304"/>
      <c r="E132" s="187">
        <f t="shared" ref="E132" si="63">E136+E144</f>
        <v>0</v>
      </c>
      <c r="F132" s="230">
        <f>F136+F144+F140+F148+F152+F156+F160</f>
        <v>146096.18</v>
      </c>
      <c r="G132" s="230">
        <f t="shared" ref="G132:O132" si="64">G136+G144+G140+G148+G152+G156+G160</f>
        <v>149247.45000000001</v>
      </c>
      <c r="H132" s="230">
        <f t="shared" si="64"/>
        <v>1711442.8900000001</v>
      </c>
      <c r="I132" s="230">
        <f t="shared" si="64"/>
        <v>4016983.52</v>
      </c>
      <c r="J132" s="230">
        <f t="shared" si="64"/>
        <v>1168005</v>
      </c>
      <c r="K132" s="230">
        <f t="shared" si="64"/>
        <v>857142.86</v>
      </c>
      <c r="L132" s="230">
        <f t="shared" si="64"/>
        <v>0</v>
      </c>
      <c r="M132" s="230">
        <f t="shared" si="64"/>
        <v>0</v>
      </c>
      <c r="N132" s="230">
        <f t="shared" si="64"/>
        <v>0</v>
      </c>
      <c r="O132" s="230">
        <f t="shared" si="64"/>
        <v>8048917.8999999994</v>
      </c>
    </row>
    <row r="133" spans="1:15" ht="18.75" customHeight="1" x14ac:dyDescent="0.3">
      <c r="A133" s="302" t="s">
        <v>235</v>
      </c>
      <c r="B133" s="303"/>
      <c r="C133" s="303"/>
      <c r="D133" s="304"/>
      <c r="E133" s="187">
        <f t="shared" ref="E133" si="65">E137+E145</f>
        <v>0</v>
      </c>
      <c r="F133" s="230">
        <f>F137+F141+F145+F149+F153+F161+F154</f>
        <v>118480</v>
      </c>
      <c r="G133" s="230">
        <f t="shared" ref="G133:L133" si="66">G137+G141+G145+G149+G153+G161+G154</f>
        <v>1058187</v>
      </c>
      <c r="H133" s="230">
        <f t="shared" si="66"/>
        <v>12514.73</v>
      </c>
      <c r="I133" s="230">
        <f t="shared" si="66"/>
        <v>124236.51</v>
      </c>
      <c r="J133" s="230">
        <f t="shared" si="66"/>
        <v>36123.870000000003</v>
      </c>
      <c r="K133" s="230">
        <f t="shared" si="66"/>
        <v>26509.57</v>
      </c>
      <c r="L133" s="230">
        <f t="shared" si="66"/>
        <v>0</v>
      </c>
      <c r="M133" s="230">
        <f t="shared" ref="M133:N133" si="67">M137+M141+M145+M149+M153+M161+M154+M161</f>
        <v>0</v>
      </c>
      <c r="N133" s="230">
        <f t="shared" si="67"/>
        <v>0</v>
      </c>
      <c r="O133" s="230">
        <f>O137+O141+O145+O149+O153+O161+O154</f>
        <v>1376051.6800000002</v>
      </c>
    </row>
    <row r="134" spans="1:15" x14ac:dyDescent="0.3">
      <c r="A134" s="309" t="s">
        <v>266</v>
      </c>
      <c r="B134" s="296" t="s">
        <v>296</v>
      </c>
      <c r="C134" s="299" t="s">
        <v>276</v>
      </c>
      <c r="D134" s="197" t="s">
        <v>238</v>
      </c>
      <c r="E134" s="188">
        <f>E135+E136+E137</f>
        <v>0</v>
      </c>
      <c r="F134" s="227">
        <f t="shared" ref="F134:O134" si="68">F135+F136+F137</f>
        <v>147572.18</v>
      </c>
      <c r="G134" s="227">
        <f t="shared" si="68"/>
        <v>150755.45000000001</v>
      </c>
      <c r="H134" s="227">
        <f t="shared" si="68"/>
        <v>233446.28000000003</v>
      </c>
      <c r="I134" s="227">
        <f t="shared" si="68"/>
        <v>173201.03</v>
      </c>
      <c r="J134" s="227">
        <f t="shared" si="68"/>
        <v>173201.03</v>
      </c>
      <c r="K134" s="227">
        <f t="shared" si="68"/>
        <v>0</v>
      </c>
      <c r="L134" s="227">
        <f t="shared" si="68"/>
        <v>0</v>
      </c>
      <c r="M134" s="227">
        <f t="shared" si="68"/>
        <v>0</v>
      </c>
      <c r="N134" s="227">
        <f t="shared" si="68"/>
        <v>0</v>
      </c>
      <c r="O134" s="248">
        <f t="shared" si="68"/>
        <v>878175.97</v>
      </c>
    </row>
    <row r="135" spans="1:15" ht="40.5" x14ac:dyDescent="0.3">
      <c r="A135" s="310"/>
      <c r="B135" s="297"/>
      <c r="C135" s="300"/>
      <c r="D135" s="212" t="s">
        <v>50</v>
      </c>
      <c r="E135" s="189">
        <v>0</v>
      </c>
      <c r="F135" s="228">
        <v>0</v>
      </c>
      <c r="G135" s="228">
        <v>0</v>
      </c>
      <c r="H135" s="229">
        <v>0</v>
      </c>
      <c r="I135" s="229">
        <v>0</v>
      </c>
      <c r="J135" s="229">
        <v>0</v>
      </c>
      <c r="K135" s="229">
        <v>0</v>
      </c>
      <c r="L135" s="229">
        <v>0</v>
      </c>
      <c r="M135" s="229">
        <v>0</v>
      </c>
      <c r="N135" s="229">
        <v>0</v>
      </c>
      <c r="O135" s="247">
        <f>SUM(E135:N135)</f>
        <v>0</v>
      </c>
    </row>
    <row r="136" spans="1:15" ht="65.25" customHeight="1" x14ac:dyDescent="0.3">
      <c r="A136" s="310"/>
      <c r="B136" s="297"/>
      <c r="C136" s="300"/>
      <c r="D136" s="197" t="s">
        <v>236</v>
      </c>
      <c r="E136" s="188">
        <v>0</v>
      </c>
      <c r="F136" s="227">
        <v>146096.18</v>
      </c>
      <c r="G136" s="227">
        <v>149247.45000000001</v>
      </c>
      <c r="H136" s="229">
        <v>226442.89</v>
      </c>
      <c r="I136" s="229">
        <v>168005</v>
      </c>
      <c r="J136" s="229">
        <v>168005</v>
      </c>
      <c r="K136" s="229">
        <v>0</v>
      </c>
      <c r="L136" s="229">
        <v>0</v>
      </c>
      <c r="M136" s="229">
        <v>0</v>
      </c>
      <c r="N136" s="229">
        <v>0</v>
      </c>
      <c r="O136" s="247">
        <f>SUM(E136:N136)</f>
        <v>857796.52</v>
      </c>
    </row>
    <row r="137" spans="1:15" ht="85.5" customHeight="1" x14ac:dyDescent="0.3">
      <c r="A137" s="311"/>
      <c r="B137" s="298"/>
      <c r="C137" s="301"/>
      <c r="D137" s="197" t="s">
        <v>235</v>
      </c>
      <c r="E137" s="188">
        <v>0</v>
      </c>
      <c r="F137" s="227">
        <v>1476</v>
      </c>
      <c r="G137" s="227">
        <v>1508</v>
      </c>
      <c r="H137" s="229">
        <v>7003.39</v>
      </c>
      <c r="I137" s="229">
        <v>5196.03</v>
      </c>
      <c r="J137" s="229">
        <v>5196.03</v>
      </c>
      <c r="K137" s="229">
        <v>0</v>
      </c>
      <c r="L137" s="229">
        <v>0</v>
      </c>
      <c r="M137" s="229">
        <v>0</v>
      </c>
      <c r="N137" s="229">
        <v>0</v>
      </c>
      <c r="O137" s="247">
        <f>SUM(E137:N137)</f>
        <v>20379.449999999997</v>
      </c>
    </row>
    <row r="138" spans="1:15" s="194" customFormat="1" x14ac:dyDescent="0.3">
      <c r="A138" s="315" t="s">
        <v>275</v>
      </c>
      <c r="B138" s="296" t="s">
        <v>305</v>
      </c>
      <c r="C138" s="299" t="s">
        <v>276</v>
      </c>
      <c r="D138" s="197" t="s">
        <v>238</v>
      </c>
      <c r="E138" s="188">
        <f t="shared" ref="E138:O138" si="69">E139+E140+E141</f>
        <v>0</v>
      </c>
      <c r="F138" s="227">
        <f t="shared" si="69"/>
        <v>88524</v>
      </c>
      <c r="G138" s="227">
        <f t="shared" si="69"/>
        <v>18043</v>
      </c>
      <c r="H138" s="227">
        <f t="shared" si="69"/>
        <v>0</v>
      </c>
      <c r="I138" s="227">
        <f t="shared" si="69"/>
        <v>0</v>
      </c>
      <c r="J138" s="227">
        <f t="shared" si="69"/>
        <v>0</v>
      </c>
      <c r="K138" s="227">
        <f t="shared" si="69"/>
        <v>0</v>
      </c>
      <c r="L138" s="227">
        <f t="shared" si="69"/>
        <v>0</v>
      </c>
      <c r="M138" s="227">
        <f t="shared" si="69"/>
        <v>0</v>
      </c>
      <c r="N138" s="227">
        <f t="shared" si="69"/>
        <v>0</v>
      </c>
      <c r="O138" s="248">
        <f t="shared" si="69"/>
        <v>106567</v>
      </c>
    </row>
    <row r="139" spans="1:15" s="194" customFormat="1" ht="84" customHeight="1" x14ac:dyDescent="0.3">
      <c r="A139" s="310"/>
      <c r="B139" s="297"/>
      <c r="C139" s="300"/>
      <c r="D139" s="212" t="s">
        <v>50</v>
      </c>
      <c r="E139" s="189">
        <v>0</v>
      </c>
      <c r="F139" s="228">
        <v>0</v>
      </c>
      <c r="G139" s="228">
        <v>0</v>
      </c>
      <c r="H139" s="229">
        <v>0</v>
      </c>
      <c r="I139" s="229">
        <v>0</v>
      </c>
      <c r="J139" s="229">
        <v>0</v>
      </c>
      <c r="K139" s="229">
        <v>0</v>
      </c>
      <c r="L139" s="229">
        <v>0</v>
      </c>
      <c r="M139" s="229">
        <v>0</v>
      </c>
      <c r="N139" s="229">
        <v>0</v>
      </c>
      <c r="O139" s="247">
        <f>SUM(E139:N139)</f>
        <v>0</v>
      </c>
    </row>
    <row r="140" spans="1:15" s="194" customFormat="1" ht="99" customHeight="1" x14ac:dyDescent="0.3">
      <c r="A140" s="310"/>
      <c r="B140" s="297"/>
      <c r="C140" s="300"/>
      <c r="D140" s="197" t="s">
        <v>236</v>
      </c>
      <c r="E140" s="188">
        <v>0</v>
      </c>
      <c r="F140" s="227">
        <v>0</v>
      </c>
      <c r="G140" s="227">
        <v>0</v>
      </c>
      <c r="H140" s="229">
        <v>0</v>
      </c>
      <c r="I140" s="229">
        <v>0</v>
      </c>
      <c r="J140" s="229">
        <v>0</v>
      </c>
      <c r="K140" s="229">
        <v>0</v>
      </c>
      <c r="L140" s="229">
        <v>0</v>
      </c>
      <c r="M140" s="229">
        <v>0</v>
      </c>
      <c r="N140" s="229">
        <v>0</v>
      </c>
      <c r="O140" s="229">
        <f>SUM(E140:N140)</f>
        <v>0</v>
      </c>
    </row>
    <row r="141" spans="1:15" s="194" customFormat="1" ht="87" customHeight="1" x14ac:dyDescent="0.3">
      <c r="A141" s="311"/>
      <c r="B141" s="298"/>
      <c r="C141" s="301"/>
      <c r="D141" s="197" t="s">
        <v>235</v>
      </c>
      <c r="E141" s="188">
        <v>0</v>
      </c>
      <c r="F141" s="227">
        <v>88524</v>
      </c>
      <c r="G141" s="227">
        <v>18043</v>
      </c>
      <c r="H141" s="229">
        <v>0</v>
      </c>
      <c r="I141" s="229">
        <v>0</v>
      </c>
      <c r="J141" s="229">
        <v>0</v>
      </c>
      <c r="K141" s="229">
        <v>0</v>
      </c>
      <c r="L141" s="229">
        <v>0</v>
      </c>
      <c r="M141" s="229">
        <v>0</v>
      </c>
      <c r="N141" s="229">
        <v>0</v>
      </c>
      <c r="O141" s="229">
        <f>SUM(E141:N141)</f>
        <v>106567</v>
      </c>
    </row>
    <row r="142" spans="1:15" s="194" customFormat="1" ht="45.75" customHeight="1" x14ac:dyDescent="0.3">
      <c r="A142" s="309" t="s">
        <v>299</v>
      </c>
      <c r="B142" s="296" t="s">
        <v>325</v>
      </c>
      <c r="C142" s="299" t="s">
        <v>246</v>
      </c>
      <c r="D142" s="197" t="s">
        <v>238</v>
      </c>
      <c r="E142" s="188">
        <f>E143+E144+E145</f>
        <v>0</v>
      </c>
      <c r="F142" s="227">
        <f t="shared" ref="F142:O142" si="70">F143+F144+F145</f>
        <v>0</v>
      </c>
      <c r="G142" s="227">
        <f t="shared" si="70"/>
        <v>0</v>
      </c>
      <c r="H142" s="227">
        <f t="shared" si="70"/>
        <v>1490511.34</v>
      </c>
      <c r="I142" s="227">
        <f t="shared" si="70"/>
        <v>3968019</v>
      </c>
      <c r="J142" s="227">
        <f t="shared" si="70"/>
        <v>0</v>
      </c>
      <c r="K142" s="227">
        <f t="shared" si="70"/>
        <v>0</v>
      </c>
      <c r="L142" s="227">
        <f t="shared" si="70"/>
        <v>0</v>
      </c>
      <c r="M142" s="227">
        <f t="shared" si="70"/>
        <v>0</v>
      </c>
      <c r="N142" s="227">
        <f t="shared" si="70"/>
        <v>0</v>
      </c>
      <c r="O142" s="248">
        <f t="shared" si="70"/>
        <v>5458530.3399999999</v>
      </c>
    </row>
    <row r="143" spans="1:15" s="194" customFormat="1" ht="47.25" customHeight="1" x14ac:dyDescent="0.3">
      <c r="A143" s="310"/>
      <c r="B143" s="297"/>
      <c r="C143" s="300"/>
      <c r="D143" s="212" t="s">
        <v>50</v>
      </c>
      <c r="E143" s="189">
        <v>0</v>
      </c>
      <c r="F143" s="228">
        <v>0</v>
      </c>
      <c r="G143" s="228">
        <v>0</v>
      </c>
      <c r="H143" s="229">
        <v>0</v>
      </c>
      <c r="I143" s="229">
        <v>0</v>
      </c>
      <c r="J143" s="229">
        <v>0</v>
      </c>
      <c r="K143" s="229">
        <v>0</v>
      </c>
      <c r="L143" s="229">
        <v>0</v>
      </c>
      <c r="M143" s="229">
        <v>0</v>
      </c>
      <c r="N143" s="229">
        <v>0</v>
      </c>
      <c r="O143" s="247">
        <f>SUM(E143:N143)</f>
        <v>0</v>
      </c>
    </row>
    <row r="144" spans="1:15" s="194" customFormat="1" ht="72" customHeight="1" x14ac:dyDescent="0.3">
      <c r="A144" s="310"/>
      <c r="B144" s="297"/>
      <c r="C144" s="300"/>
      <c r="D144" s="197" t="s">
        <v>236</v>
      </c>
      <c r="E144" s="188">
        <v>0</v>
      </c>
      <c r="F144" s="227">
        <v>0</v>
      </c>
      <c r="G144" s="227">
        <v>0</v>
      </c>
      <c r="H144" s="229">
        <v>1485000</v>
      </c>
      <c r="I144" s="229">
        <v>3848978.52</v>
      </c>
      <c r="J144" s="229">
        <v>0</v>
      </c>
      <c r="K144" s="229">
        <v>0</v>
      </c>
      <c r="L144" s="229">
        <v>0</v>
      </c>
      <c r="M144" s="229">
        <v>0</v>
      </c>
      <c r="N144" s="229">
        <v>0</v>
      </c>
      <c r="O144" s="247">
        <f>SUM(E144:N144)</f>
        <v>5333978.5199999996</v>
      </c>
    </row>
    <row r="145" spans="1:15" s="194" customFormat="1" ht="186.75" customHeight="1" x14ac:dyDescent="0.3">
      <c r="A145" s="311"/>
      <c r="B145" s="298"/>
      <c r="C145" s="301"/>
      <c r="D145" s="197" t="s">
        <v>235</v>
      </c>
      <c r="E145" s="188">
        <v>0</v>
      </c>
      <c r="F145" s="227">
        <v>0</v>
      </c>
      <c r="G145" s="227">
        <v>0</v>
      </c>
      <c r="H145" s="229">
        <v>5511.34</v>
      </c>
      <c r="I145" s="229">
        <v>119040.48</v>
      </c>
      <c r="J145" s="229">
        <v>0</v>
      </c>
      <c r="K145" s="229">
        <v>0</v>
      </c>
      <c r="L145" s="229">
        <v>0</v>
      </c>
      <c r="M145" s="229">
        <v>0</v>
      </c>
      <c r="N145" s="229">
        <v>0</v>
      </c>
      <c r="O145" s="229">
        <f>SUM(E145:N145)</f>
        <v>124551.81999999999</v>
      </c>
    </row>
    <row r="146" spans="1:15" s="194" customFormat="1" ht="45.75" customHeight="1" x14ac:dyDescent="0.3">
      <c r="A146" s="201" t="s">
        <v>301</v>
      </c>
      <c r="B146" s="296" t="s">
        <v>300</v>
      </c>
      <c r="C146" s="202" t="s">
        <v>243</v>
      </c>
      <c r="D146" s="197" t="s">
        <v>238</v>
      </c>
      <c r="E146" s="188">
        <f>E147+E148+E149</f>
        <v>0</v>
      </c>
      <c r="F146" s="227">
        <f t="shared" ref="F146:O146" si="71">F147+F148+F149</f>
        <v>0</v>
      </c>
      <c r="G146" s="227">
        <f t="shared" si="71"/>
        <v>400000</v>
      </c>
      <c r="H146" s="227">
        <f t="shared" si="71"/>
        <v>0</v>
      </c>
      <c r="I146" s="227">
        <f t="shared" si="71"/>
        <v>0</v>
      </c>
      <c r="J146" s="227">
        <f t="shared" si="71"/>
        <v>0</v>
      </c>
      <c r="K146" s="227">
        <f t="shared" si="71"/>
        <v>0</v>
      </c>
      <c r="L146" s="227">
        <f t="shared" si="71"/>
        <v>0</v>
      </c>
      <c r="M146" s="227">
        <f t="shared" si="71"/>
        <v>0</v>
      </c>
      <c r="N146" s="227">
        <f t="shared" si="71"/>
        <v>0</v>
      </c>
      <c r="O146" s="227">
        <f t="shared" si="71"/>
        <v>400000</v>
      </c>
    </row>
    <row r="147" spans="1:15" s="194" customFormat="1" ht="45.75" customHeight="1" x14ac:dyDescent="0.3">
      <c r="A147" s="203"/>
      <c r="B147" s="305"/>
      <c r="C147" s="204"/>
      <c r="D147" s="212" t="s">
        <v>50</v>
      </c>
      <c r="E147" s="189">
        <v>0</v>
      </c>
      <c r="F147" s="228">
        <v>0</v>
      </c>
      <c r="G147" s="228">
        <v>0</v>
      </c>
      <c r="H147" s="229">
        <v>0</v>
      </c>
      <c r="I147" s="229">
        <v>0</v>
      </c>
      <c r="J147" s="229">
        <v>0</v>
      </c>
      <c r="K147" s="229">
        <v>0</v>
      </c>
      <c r="L147" s="229">
        <v>0</v>
      </c>
      <c r="M147" s="229">
        <v>0</v>
      </c>
      <c r="N147" s="229">
        <v>0</v>
      </c>
      <c r="O147" s="229">
        <f>SUM(E147:N147)</f>
        <v>0</v>
      </c>
    </row>
    <row r="148" spans="1:15" s="194" customFormat="1" ht="86.25" customHeight="1" x14ac:dyDescent="0.3">
      <c r="A148" s="203"/>
      <c r="B148" s="305"/>
      <c r="C148" s="204"/>
      <c r="D148" s="197" t="s">
        <v>236</v>
      </c>
      <c r="E148" s="188">
        <v>0</v>
      </c>
      <c r="F148" s="227">
        <v>0</v>
      </c>
      <c r="G148" s="227">
        <v>0</v>
      </c>
      <c r="H148" s="229">
        <v>0</v>
      </c>
      <c r="I148" s="229">
        <v>0</v>
      </c>
      <c r="J148" s="229">
        <v>0</v>
      </c>
      <c r="K148" s="229">
        <v>0</v>
      </c>
      <c r="L148" s="229">
        <v>0</v>
      </c>
      <c r="M148" s="229">
        <v>0</v>
      </c>
      <c r="N148" s="229">
        <v>0</v>
      </c>
      <c r="O148" s="229">
        <f>SUM(E148:N148)</f>
        <v>0</v>
      </c>
    </row>
    <row r="149" spans="1:15" s="194" customFormat="1" ht="87.75" customHeight="1" x14ac:dyDescent="0.3">
      <c r="A149" s="205"/>
      <c r="B149" s="317"/>
      <c r="C149" s="206"/>
      <c r="D149" s="197" t="s">
        <v>235</v>
      </c>
      <c r="E149" s="188">
        <v>0</v>
      </c>
      <c r="F149" s="227">
        <v>0</v>
      </c>
      <c r="G149" s="227">
        <v>400000</v>
      </c>
      <c r="H149" s="229">
        <v>0</v>
      </c>
      <c r="I149" s="229">
        <v>0</v>
      </c>
      <c r="J149" s="229">
        <v>0</v>
      </c>
      <c r="K149" s="229">
        <v>0</v>
      </c>
      <c r="L149" s="229">
        <v>0</v>
      </c>
      <c r="M149" s="229">
        <v>0</v>
      </c>
      <c r="N149" s="229">
        <v>0</v>
      </c>
      <c r="O149" s="229">
        <f>SUM(E149:N149)</f>
        <v>400000</v>
      </c>
    </row>
    <row r="150" spans="1:15" s="194" customFormat="1" ht="45.75" customHeight="1" x14ac:dyDescent="0.3">
      <c r="A150" s="201" t="s">
        <v>302</v>
      </c>
      <c r="B150" s="296" t="s">
        <v>303</v>
      </c>
      <c r="C150" s="202" t="s">
        <v>252</v>
      </c>
      <c r="D150" s="197" t="s">
        <v>238</v>
      </c>
      <c r="E150" s="188">
        <f>E151+E152+E153</f>
        <v>0</v>
      </c>
      <c r="F150" s="227">
        <f t="shared" ref="F150:O150" si="72">F151+F152+F153</f>
        <v>0</v>
      </c>
      <c r="G150" s="227">
        <f t="shared" si="72"/>
        <v>280015</v>
      </c>
      <c r="H150" s="227">
        <f t="shared" si="72"/>
        <v>0</v>
      </c>
      <c r="I150" s="227">
        <f t="shared" si="72"/>
        <v>0</v>
      </c>
      <c r="J150" s="227">
        <f t="shared" si="72"/>
        <v>1030927.84</v>
      </c>
      <c r="K150" s="227">
        <f t="shared" si="72"/>
        <v>0</v>
      </c>
      <c r="L150" s="227">
        <f t="shared" si="72"/>
        <v>0</v>
      </c>
      <c r="M150" s="227">
        <f t="shared" si="72"/>
        <v>0</v>
      </c>
      <c r="N150" s="227">
        <f t="shared" si="72"/>
        <v>0</v>
      </c>
      <c r="O150" s="227">
        <f t="shared" si="72"/>
        <v>1310942.8400000001</v>
      </c>
    </row>
    <row r="151" spans="1:15" s="194" customFormat="1" ht="45.75" customHeight="1" x14ac:dyDescent="0.3">
      <c r="A151" s="203"/>
      <c r="B151" s="305"/>
      <c r="C151" s="204"/>
      <c r="D151" s="212" t="s">
        <v>50</v>
      </c>
      <c r="E151" s="189">
        <v>0</v>
      </c>
      <c r="F151" s="228">
        <v>0</v>
      </c>
      <c r="G151" s="228">
        <v>0</v>
      </c>
      <c r="H151" s="229">
        <v>0</v>
      </c>
      <c r="I151" s="229">
        <v>0</v>
      </c>
      <c r="J151" s="229">
        <v>0</v>
      </c>
      <c r="K151" s="229">
        <v>0</v>
      </c>
      <c r="L151" s="229">
        <v>0</v>
      </c>
      <c r="M151" s="229">
        <v>0</v>
      </c>
      <c r="N151" s="229">
        <v>0</v>
      </c>
      <c r="O151" s="229">
        <f>SUM(E151:N151)</f>
        <v>0</v>
      </c>
    </row>
    <row r="152" spans="1:15" s="194" customFormat="1" ht="72" customHeight="1" x14ac:dyDescent="0.3">
      <c r="A152" s="203"/>
      <c r="B152" s="305"/>
      <c r="C152" s="204"/>
      <c r="D152" s="197" t="s">
        <v>236</v>
      </c>
      <c r="E152" s="188">
        <v>0</v>
      </c>
      <c r="F152" s="227">
        <v>0</v>
      </c>
      <c r="G152" s="227">
        <v>0</v>
      </c>
      <c r="H152" s="229">
        <v>0</v>
      </c>
      <c r="I152" s="229">
        <v>0</v>
      </c>
      <c r="J152" s="229">
        <v>1000000</v>
      </c>
      <c r="K152" s="229">
        <v>0</v>
      </c>
      <c r="L152" s="229">
        <v>0</v>
      </c>
      <c r="M152" s="229">
        <v>0</v>
      </c>
      <c r="N152" s="229">
        <v>0</v>
      </c>
      <c r="O152" s="229">
        <f>SUM(E152:N152)</f>
        <v>1000000</v>
      </c>
    </row>
    <row r="153" spans="1:15" s="194" customFormat="1" ht="90.75" customHeight="1" x14ac:dyDescent="0.3">
      <c r="A153" s="205"/>
      <c r="B153" s="317"/>
      <c r="C153" s="206"/>
      <c r="D153" s="197" t="s">
        <v>235</v>
      </c>
      <c r="E153" s="188">
        <v>0</v>
      </c>
      <c r="F153" s="227">
        <v>0</v>
      </c>
      <c r="G153" s="227">
        <v>280015</v>
      </c>
      <c r="H153" s="229">
        <v>0</v>
      </c>
      <c r="I153" s="229">
        <v>0</v>
      </c>
      <c r="J153" s="229">
        <v>30927.84</v>
      </c>
      <c r="K153" s="229">
        <v>0</v>
      </c>
      <c r="L153" s="229">
        <v>0</v>
      </c>
      <c r="M153" s="229">
        <v>0</v>
      </c>
      <c r="N153" s="229">
        <v>0</v>
      </c>
      <c r="O153" s="229">
        <f>SUM(E153:N153)</f>
        <v>310942.84000000003</v>
      </c>
    </row>
    <row r="154" spans="1:15" s="194" customFormat="1" ht="90.75" customHeight="1" x14ac:dyDescent="0.3">
      <c r="A154" s="259" t="s">
        <v>307</v>
      </c>
      <c r="B154" s="296" t="s">
        <v>304</v>
      </c>
      <c r="C154" s="257" t="s">
        <v>243</v>
      </c>
      <c r="D154" s="197" t="s">
        <v>238</v>
      </c>
      <c r="E154" s="188">
        <f>E155+E156+E157</f>
        <v>0</v>
      </c>
      <c r="F154" s="227">
        <f t="shared" ref="F154:O154" si="73">F155+F156+F157</f>
        <v>28480</v>
      </c>
      <c r="G154" s="227">
        <f t="shared" si="73"/>
        <v>358621</v>
      </c>
      <c r="H154" s="227">
        <f t="shared" si="73"/>
        <v>0</v>
      </c>
      <c r="I154" s="227">
        <f t="shared" si="73"/>
        <v>0</v>
      </c>
      <c r="J154" s="227">
        <f t="shared" si="73"/>
        <v>0</v>
      </c>
      <c r="K154" s="227">
        <f t="shared" si="73"/>
        <v>0</v>
      </c>
      <c r="L154" s="227">
        <f t="shared" si="73"/>
        <v>0</v>
      </c>
      <c r="M154" s="227">
        <f t="shared" si="73"/>
        <v>0</v>
      </c>
      <c r="N154" s="227">
        <f t="shared" si="73"/>
        <v>0</v>
      </c>
      <c r="O154" s="227">
        <f t="shared" si="73"/>
        <v>387101</v>
      </c>
    </row>
    <row r="155" spans="1:15" s="194" customFormat="1" ht="90.75" customHeight="1" x14ac:dyDescent="0.3">
      <c r="A155" s="256"/>
      <c r="B155" s="305"/>
      <c r="C155" s="258"/>
      <c r="D155" s="255" t="s">
        <v>50</v>
      </c>
      <c r="E155" s="189">
        <v>0</v>
      </c>
      <c r="F155" s="228">
        <v>0</v>
      </c>
      <c r="G155" s="228">
        <v>0</v>
      </c>
      <c r="H155" s="229">
        <v>0</v>
      </c>
      <c r="I155" s="229">
        <v>0</v>
      </c>
      <c r="J155" s="229">
        <v>0</v>
      </c>
      <c r="K155" s="229">
        <v>0</v>
      </c>
      <c r="L155" s="229">
        <v>0</v>
      </c>
      <c r="M155" s="229">
        <v>0</v>
      </c>
      <c r="N155" s="229">
        <v>0</v>
      </c>
      <c r="O155" s="229">
        <f>SUM(E155:N155)</f>
        <v>0</v>
      </c>
    </row>
    <row r="156" spans="1:15" s="194" customFormat="1" ht="90.75" customHeight="1" x14ac:dyDescent="0.3">
      <c r="A156" s="256"/>
      <c r="B156" s="305"/>
      <c r="C156" s="258"/>
      <c r="D156" s="197" t="s">
        <v>236</v>
      </c>
      <c r="E156" s="188">
        <v>0</v>
      </c>
      <c r="F156" s="227">
        <v>0</v>
      </c>
      <c r="G156" s="227">
        <v>0</v>
      </c>
      <c r="H156" s="229">
        <v>0</v>
      </c>
      <c r="I156" s="229">
        <v>0</v>
      </c>
      <c r="J156" s="229">
        <v>0</v>
      </c>
      <c r="K156" s="229">
        <v>0</v>
      </c>
      <c r="L156" s="229">
        <v>0</v>
      </c>
      <c r="M156" s="229">
        <v>0</v>
      </c>
      <c r="N156" s="229">
        <v>0</v>
      </c>
      <c r="O156" s="229">
        <f>SUM(E156:N156)</f>
        <v>0</v>
      </c>
    </row>
    <row r="157" spans="1:15" s="194" customFormat="1" ht="90.75" customHeight="1" x14ac:dyDescent="0.3">
      <c r="A157" s="256"/>
      <c r="B157" s="305"/>
      <c r="C157" s="258"/>
      <c r="D157" s="254" t="s">
        <v>235</v>
      </c>
      <c r="E157" s="190">
        <v>0</v>
      </c>
      <c r="F157" s="231">
        <v>28480</v>
      </c>
      <c r="G157" s="231">
        <v>358621</v>
      </c>
      <c r="H157" s="232">
        <v>0</v>
      </c>
      <c r="I157" s="232">
        <v>0</v>
      </c>
      <c r="J157" s="232">
        <v>0</v>
      </c>
      <c r="K157" s="232">
        <v>0</v>
      </c>
      <c r="L157" s="232">
        <v>0</v>
      </c>
      <c r="M157" s="232">
        <v>0</v>
      </c>
      <c r="N157" s="232">
        <v>0</v>
      </c>
      <c r="O157" s="232">
        <f>SUM(E157:N157)</f>
        <v>387101</v>
      </c>
    </row>
    <row r="158" spans="1:15" s="194" customFormat="1" ht="45.75" customHeight="1" x14ac:dyDescent="0.3">
      <c r="A158" s="201" t="s">
        <v>319</v>
      </c>
      <c r="B158" s="318" t="s">
        <v>320</v>
      </c>
      <c r="C158" s="202" t="s">
        <v>243</v>
      </c>
      <c r="D158" s="197" t="s">
        <v>238</v>
      </c>
      <c r="E158" s="188">
        <f>E159+E160+E161</f>
        <v>0</v>
      </c>
      <c r="F158" s="227">
        <f t="shared" ref="F158:O158" si="74">F159+F160+F161</f>
        <v>0</v>
      </c>
      <c r="G158" s="227">
        <f t="shared" si="74"/>
        <v>0</v>
      </c>
      <c r="H158" s="227">
        <f t="shared" si="74"/>
        <v>0</v>
      </c>
      <c r="I158" s="227">
        <f t="shared" si="74"/>
        <v>0</v>
      </c>
      <c r="J158" s="227">
        <f t="shared" si="74"/>
        <v>0</v>
      </c>
      <c r="K158" s="227">
        <f t="shared" si="74"/>
        <v>5383652.4300000006</v>
      </c>
      <c r="L158" s="227">
        <f t="shared" si="74"/>
        <v>0</v>
      </c>
      <c r="M158" s="227">
        <f t="shared" si="74"/>
        <v>0</v>
      </c>
      <c r="N158" s="227">
        <f t="shared" si="74"/>
        <v>0</v>
      </c>
      <c r="O158" s="227">
        <f t="shared" si="74"/>
        <v>5383652.4300000006</v>
      </c>
    </row>
    <row r="159" spans="1:15" s="194" customFormat="1" ht="52.5" customHeight="1" x14ac:dyDescent="0.3">
      <c r="A159" s="203"/>
      <c r="B159" s="319"/>
      <c r="C159" s="204"/>
      <c r="D159" s="212" t="s">
        <v>50</v>
      </c>
      <c r="E159" s="189">
        <v>0</v>
      </c>
      <c r="F159" s="228">
        <v>0</v>
      </c>
      <c r="G159" s="228">
        <v>0</v>
      </c>
      <c r="H159" s="229">
        <v>0</v>
      </c>
      <c r="I159" s="229">
        <v>0</v>
      </c>
      <c r="J159" s="229">
        <v>0</v>
      </c>
      <c r="K159" s="229">
        <v>4500000</v>
      </c>
      <c r="L159" s="229">
        <v>0</v>
      </c>
      <c r="M159" s="229">
        <v>0</v>
      </c>
      <c r="N159" s="229">
        <v>0</v>
      </c>
      <c r="O159" s="229">
        <f>SUM(E159:N159)</f>
        <v>4500000</v>
      </c>
    </row>
    <row r="160" spans="1:15" s="194" customFormat="1" ht="66" customHeight="1" x14ac:dyDescent="0.3">
      <c r="A160" s="203"/>
      <c r="B160" s="319"/>
      <c r="C160" s="204"/>
      <c r="D160" s="197" t="s">
        <v>236</v>
      </c>
      <c r="E160" s="188">
        <v>0</v>
      </c>
      <c r="F160" s="227">
        <v>0</v>
      </c>
      <c r="G160" s="227">
        <v>0</v>
      </c>
      <c r="H160" s="229">
        <v>0</v>
      </c>
      <c r="I160" s="229">
        <v>0</v>
      </c>
      <c r="J160" s="229">
        <v>0</v>
      </c>
      <c r="K160" s="229">
        <v>857142.86</v>
      </c>
      <c r="L160" s="229">
        <v>0</v>
      </c>
      <c r="M160" s="229">
        <v>0</v>
      </c>
      <c r="N160" s="229">
        <v>0</v>
      </c>
      <c r="O160" s="229">
        <f>SUM(E160:N160)</f>
        <v>857142.86</v>
      </c>
    </row>
    <row r="161" spans="1:15" s="194" customFormat="1" ht="102.75" customHeight="1" thickBot="1" x14ac:dyDescent="0.35">
      <c r="A161" s="208"/>
      <c r="B161" s="319"/>
      <c r="C161" s="210"/>
      <c r="D161" s="211" t="s">
        <v>235</v>
      </c>
      <c r="E161" s="190">
        <v>0</v>
      </c>
      <c r="F161" s="231">
        <v>0</v>
      </c>
      <c r="G161" s="231">
        <v>0</v>
      </c>
      <c r="H161" s="232">
        <v>0</v>
      </c>
      <c r="I161" s="232">
        <v>0</v>
      </c>
      <c r="J161" s="232">
        <v>0</v>
      </c>
      <c r="K161" s="232">
        <v>26509.57</v>
      </c>
      <c r="L161" s="232">
        <v>0</v>
      </c>
      <c r="M161" s="232">
        <v>0</v>
      </c>
      <c r="N161" s="232">
        <v>0</v>
      </c>
      <c r="O161" s="232">
        <f>SUM(E161:N161)</f>
        <v>26509.57</v>
      </c>
    </row>
    <row r="162" spans="1:15" ht="33" customHeight="1" thickBot="1" x14ac:dyDescent="0.35">
      <c r="A162" s="312" t="s">
        <v>284</v>
      </c>
      <c r="B162" s="313"/>
      <c r="C162" s="313"/>
      <c r="D162" s="313"/>
      <c r="E162" s="313"/>
      <c r="F162" s="313"/>
      <c r="G162" s="313"/>
      <c r="H162" s="313"/>
      <c r="I162" s="313"/>
      <c r="J162" s="313"/>
      <c r="K162" s="313"/>
      <c r="L162" s="313"/>
      <c r="M162" s="313"/>
      <c r="N162" s="313"/>
      <c r="O162" s="314"/>
    </row>
    <row r="163" spans="1:15" ht="20.25" customHeight="1" x14ac:dyDescent="0.3">
      <c r="A163" s="306" t="s">
        <v>238</v>
      </c>
      <c r="B163" s="307"/>
      <c r="C163" s="307"/>
      <c r="D163" s="308"/>
      <c r="E163" s="233">
        <f t="shared" ref="E163:O163" si="75">E164+E165+E166</f>
        <v>0</v>
      </c>
      <c r="F163" s="233">
        <f t="shared" si="75"/>
        <v>0</v>
      </c>
      <c r="G163" s="233">
        <f t="shared" si="75"/>
        <v>0</v>
      </c>
      <c r="H163" s="233">
        <f t="shared" si="75"/>
        <v>21303</v>
      </c>
      <c r="I163" s="233">
        <f t="shared" si="75"/>
        <v>0</v>
      </c>
      <c r="J163" s="233">
        <f t="shared" si="75"/>
        <v>0</v>
      </c>
      <c r="K163" s="233">
        <f t="shared" si="75"/>
        <v>0</v>
      </c>
      <c r="L163" s="233">
        <f t="shared" si="75"/>
        <v>0</v>
      </c>
      <c r="M163" s="233">
        <f t="shared" si="75"/>
        <v>0</v>
      </c>
      <c r="N163" s="233">
        <f t="shared" si="75"/>
        <v>0</v>
      </c>
      <c r="O163" s="246">
        <f t="shared" si="75"/>
        <v>21303</v>
      </c>
    </row>
    <row r="164" spans="1:15" ht="20.25" customHeight="1" x14ac:dyDescent="0.3">
      <c r="A164" s="302" t="s">
        <v>50</v>
      </c>
      <c r="B164" s="303"/>
      <c r="C164" s="303"/>
      <c r="D164" s="304"/>
      <c r="E164" s="230">
        <f>E168</f>
        <v>0</v>
      </c>
      <c r="F164" s="230">
        <f t="shared" ref="F164:N164" si="76">F168</f>
        <v>0</v>
      </c>
      <c r="G164" s="230">
        <f t="shared" si="76"/>
        <v>0</v>
      </c>
      <c r="H164" s="230">
        <f t="shared" si="76"/>
        <v>0</v>
      </c>
      <c r="I164" s="230">
        <f t="shared" si="76"/>
        <v>0</v>
      </c>
      <c r="J164" s="230">
        <f t="shared" si="76"/>
        <v>0</v>
      </c>
      <c r="K164" s="230">
        <f t="shared" si="76"/>
        <v>0</v>
      </c>
      <c r="L164" s="230">
        <f t="shared" si="76"/>
        <v>0</v>
      </c>
      <c r="M164" s="230">
        <f t="shared" si="76"/>
        <v>0</v>
      </c>
      <c r="N164" s="230">
        <f t="shared" si="76"/>
        <v>0</v>
      </c>
      <c r="O164" s="247">
        <f>SUM(E164:N164)</f>
        <v>0</v>
      </c>
    </row>
    <row r="165" spans="1:15" ht="18.75" customHeight="1" x14ac:dyDescent="0.3">
      <c r="A165" s="302" t="s">
        <v>236</v>
      </c>
      <c r="B165" s="303"/>
      <c r="C165" s="303"/>
      <c r="D165" s="304"/>
      <c r="E165" s="230">
        <f>E169</f>
        <v>0</v>
      </c>
      <c r="F165" s="230">
        <f t="shared" ref="F165:N165" si="77">F169</f>
        <v>0</v>
      </c>
      <c r="G165" s="230">
        <f t="shared" si="77"/>
        <v>0</v>
      </c>
      <c r="H165" s="230">
        <f t="shared" si="77"/>
        <v>0</v>
      </c>
      <c r="I165" s="230">
        <f t="shared" si="77"/>
        <v>0</v>
      </c>
      <c r="J165" s="230">
        <f t="shared" si="77"/>
        <v>0</v>
      </c>
      <c r="K165" s="230">
        <f t="shared" si="77"/>
        <v>0</v>
      </c>
      <c r="L165" s="230">
        <f t="shared" si="77"/>
        <v>0</v>
      </c>
      <c r="M165" s="230">
        <f t="shared" si="77"/>
        <v>0</v>
      </c>
      <c r="N165" s="230">
        <f t="shared" si="77"/>
        <v>0</v>
      </c>
      <c r="O165" s="247">
        <f>SUM(E165:N165)</f>
        <v>0</v>
      </c>
    </row>
    <row r="166" spans="1:15" ht="20.25" customHeight="1" x14ac:dyDescent="0.3">
      <c r="A166" s="302" t="s">
        <v>235</v>
      </c>
      <c r="B166" s="303"/>
      <c r="C166" s="303"/>
      <c r="D166" s="304"/>
      <c r="E166" s="230">
        <f>E170</f>
        <v>0</v>
      </c>
      <c r="F166" s="230">
        <f t="shared" ref="F166:N166" si="78">F170</f>
        <v>0</v>
      </c>
      <c r="G166" s="230">
        <f t="shared" si="78"/>
        <v>0</v>
      </c>
      <c r="H166" s="230">
        <f t="shared" si="78"/>
        <v>21303</v>
      </c>
      <c r="I166" s="230">
        <f t="shared" si="78"/>
        <v>0</v>
      </c>
      <c r="J166" s="230">
        <f t="shared" si="78"/>
        <v>0</v>
      </c>
      <c r="K166" s="230">
        <f t="shared" si="78"/>
        <v>0</v>
      </c>
      <c r="L166" s="230">
        <f t="shared" si="78"/>
        <v>0</v>
      </c>
      <c r="M166" s="230">
        <f t="shared" si="78"/>
        <v>0</v>
      </c>
      <c r="N166" s="230">
        <f t="shared" si="78"/>
        <v>0</v>
      </c>
      <c r="O166" s="247">
        <f>SUM(E166:N166)</f>
        <v>21303</v>
      </c>
    </row>
    <row r="167" spans="1:15" x14ac:dyDescent="0.3">
      <c r="A167" s="309" t="s">
        <v>285</v>
      </c>
      <c r="B167" s="296" t="s">
        <v>286</v>
      </c>
      <c r="C167" s="299" t="s">
        <v>310</v>
      </c>
      <c r="D167" s="197" t="s">
        <v>238</v>
      </c>
      <c r="E167" s="227">
        <f>E168+E169+E170</f>
        <v>0</v>
      </c>
      <c r="F167" s="227">
        <f t="shared" ref="F167:N167" si="79">F168+F169+F170</f>
        <v>0</v>
      </c>
      <c r="G167" s="227">
        <f t="shared" si="79"/>
        <v>0</v>
      </c>
      <c r="H167" s="227">
        <f t="shared" si="79"/>
        <v>21303</v>
      </c>
      <c r="I167" s="227">
        <f t="shared" si="79"/>
        <v>0</v>
      </c>
      <c r="J167" s="227">
        <f t="shared" si="79"/>
        <v>0</v>
      </c>
      <c r="K167" s="227">
        <f t="shared" si="79"/>
        <v>0</v>
      </c>
      <c r="L167" s="227">
        <f t="shared" si="79"/>
        <v>0</v>
      </c>
      <c r="M167" s="227">
        <f t="shared" si="79"/>
        <v>0</v>
      </c>
      <c r="N167" s="227">
        <f t="shared" si="79"/>
        <v>0</v>
      </c>
      <c r="O167" s="248">
        <f>O168+O169+O170</f>
        <v>21303</v>
      </c>
    </row>
    <row r="168" spans="1:15" ht="40.5" x14ac:dyDescent="0.3">
      <c r="A168" s="310"/>
      <c r="B168" s="297"/>
      <c r="C168" s="300"/>
      <c r="D168" s="212" t="s">
        <v>50</v>
      </c>
      <c r="E168" s="228">
        <v>0</v>
      </c>
      <c r="F168" s="228">
        <v>0</v>
      </c>
      <c r="G168" s="228">
        <v>0</v>
      </c>
      <c r="H168" s="229">
        <v>0</v>
      </c>
      <c r="I168" s="229">
        <v>0</v>
      </c>
      <c r="J168" s="229">
        <v>0</v>
      </c>
      <c r="K168" s="229">
        <v>0</v>
      </c>
      <c r="L168" s="229">
        <v>0</v>
      </c>
      <c r="M168" s="229">
        <v>0</v>
      </c>
      <c r="N168" s="229">
        <v>0</v>
      </c>
      <c r="O168" s="247">
        <f>SUM(E168:N168)</f>
        <v>0</v>
      </c>
    </row>
    <row r="169" spans="1:15" ht="69.75" customHeight="1" x14ac:dyDescent="0.3">
      <c r="A169" s="310"/>
      <c r="B169" s="297"/>
      <c r="C169" s="300"/>
      <c r="D169" s="197" t="s">
        <v>236</v>
      </c>
      <c r="E169" s="227">
        <v>0</v>
      </c>
      <c r="F169" s="227">
        <v>0</v>
      </c>
      <c r="G169" s="227">
        <v>0</v>
      </c>
      <c r="H169" s="229">
        <v>0</v>
      </c>
      <c r="I169" s="229">
        <v>0</v>
      </c>
      <c r="J169" s="229">
        <v>0</v>
      </c>
      <c r="K169" s="229">
        <v>0</v>
      </c>
      <c r="L169" s="229">
        <v>0</v>
      </c>
      <c r="M169" s="229">
        <v>0</v>
      </c>
      <c r="N169" s="229">
        <v>0</v>
      </c>
      <c r="O169" s="247">
        <f>SUM(E169:N169)</f>
        <v>0</v>
      </c>
    </row>
    <row r="170" spans="1:15" ht="112.5" customHeight="1" thickBot="1" x14ac:dyDescent="0.35">
      <c r="A170" s="310"/>
      <c r="B170" s="297"/>
      <c r="C170" s="300"/>
      <c r="D170" s="211" t="s">
        <v>235</v>
      </c>
      <c r="E170" s="231">
        <v>0</v>
      </c>
      <c r="F170" s="231">
        <v>0</v>
      </c>
      <c r="G170" s="231">
        <v>0</v>
      </c>
      <c r="H170" s="232">
        <v>21303</v>
      </c>
      <c r="I170" s="232">
        <v>0</v>
      </c>
      <c r="J170" s="232">
        <v>0</v>
      </c>
      <c r="K170" s="232">
        <v>0</v>
      </c>
      <c r="L170" s="232">
        <v>0</v>
      </c>
      <c r="M170" s="232">
        <v>0</v>
      </c>
      <c r="N170" s="232">
        <v>0</v>
      </c>
      <c r="O170" s="249">
        <f>SUM(E170:N170)</f>
        <v>21303</v>
      </c>
    </row>
    <row r="171" spans="1:15" ht="29.45" customHeight="1" thickBot="1" x14ac:dyDescent="0.35">
      <c r="A171" s="312" t="s">
        <v>287</v>
      </c>
      <c r="B171" s="313"/>
      <c r="C171" s="313"/>
      <c r="D171" s="313"/>
      <c r="E171" s="313"/>
      <c r="F171" s="313"/>
      <c r="G171" s="313"/>
      <c r="H171" s="313"/>
      <c r="I171" s="313"/>
      <c r="J171" s="313"/>
      <c r="K171" s="313"/>
      <c r="L171" s="313"/>
      <c r="M171" s="313"/>
      <c r="N171" s="313"/>
      <c r="O171" s="314"/>
    </row>
    <row r="172" spans="1:15" ht="20.25" customHeight="1" x14ac:dyDescent="0.3">
      <c r="A172" s="306" t="s">
        <v>238</v>
      </c>
      <c r="B172" s="307"/>
      <c r="C172" s="307"/>
      <c r="D172" s="308"/>
      <c r="E172" s="233">
        <f>E176</f>
        <v>0</v>
      </c>
      <c r="F172" s="233">
        <f t="shared" ref="F172:O172" si="80">F173+F174+F175</f>
        <v>0</v>
      </c>
      <c r="G172" s="233">
        <f t="shared" si="80"/>
        <v>0</v>
      </c>
      <c r="H172" s="246">
        <f>H173+H174+H175</f>
        <v>209876</v>
      </c>
      <c r="I172" s="233">
        <f t="shared" si="80"/>
        <v>0</v>
      </c>
      <c r="J172" s="233">
        <f t="shared" si="80"/>
        <v>0</v>
      </c>
      <c r="K172" s="233">
        <f t="shared" si="80"/>
        <v>0</v>
      </c>
      <c r="L172" s="233">
        <f t="shared" si="80"/>
        <v>0</v>
      </c>
      <c r="M172" s="233">
        <f t="shared" si="80"/>
        <v>0</v>
      </c>
      <c r="N172" s="233">
        <f t="shared" si="80"/>
        <v>0</v>
      </c>
      <c r="O172" s="246">
        <f t="shared" si="80"/>
        <v>209876</v>
      </c>
    </row>
    <row r="173" spans="1:15" ht="18.75" customHeight="1" x14ac:dyDescent="0.3">
      <c r="A173" s="302" t="s">
        <v>50</v>
      </c>
      <c r="B173" s="303"/>
      <c r="C173" s="303"/>
      <c r="D173" s="304"/>
      <c r="E173" s="230">
        <f>E177</f>
        <v>0</v>
      </c>
      <c r="F173" s="230">
        <f t="shared" ref="F173:N173" si="81">F177</f>
        <v>0</v>
      </c>
      <c r="G173" s="230">
        <f t="shared" si="81"/>
        <v>0</v>
      </c>
      <c r="H173" s="252">
        <f t="shared" si="81"/>
        <v>0</v>
      </c>
      <c r="I173" s="230">
        <f t="shared" si="81"/>
        <v>0</v>
      </c>
      <c r="J173" s="230">
        <f t="shared" si="81"/>
        <v>0</v>
      </c>
      <c r="K173" s="230">
        <f t="shared" si="81"/>
        <v>0</v>
      </c>
      <c r="L173" s="230">
        <f t="shared" si="81"/>
        <v>0</v>
      </c>
      <c r="M173" s="230">
        <f t="shared" si="81"/>
        <v>0</v>
      </c>
      <c r="N173" s="230">
        <f t="shared" si="81"/>
        <v>0</v>
      </c>
      <c r="O173" s="247">
        <f t="shared" ref="O173:O179" si="82">SUM(E173:N173)</f>
        <v>0</v>
      </c>
    </row>
    <row r="174" spans="1:15" ht="20.25" customHeight="1" x14ac:dyDescent="0.3">
      <c r="A174" s="302" t="s">
        <v>236</v>
      </c>
      <c r="B174" s="303"/>
      <c r="C174" s="303"/>
      <c r="D174" s="304"/>
      <c r="E174" s="230">
        <f>E178</f>
        <v>0</v>
      </c>
      <c r="F174" s="230">
        <f t="shared" ref="F174:N174" si="83">F178</f>
        <v>0</v>
      </c>
      <c r="G174" s="230">
        <f t="shared" si="83"/>
        <v>0</v>
      </c>
      <c r="H174" s="252">
        <f t="shared" si="83"/>
        <v>0</v>
      </c>
      <c r="I174" s="230">
        <f t="shared" si="83"/>
        <v>0</v>
      </c>
      <c r="J174" s="230">
        <f t="shared" si="83"/>
        <v>0</v>
      </c>
      <c r="K174" s="230">
        <f t="shared" si="83"/>
        <v>0</v>
      </c>
      <c r="L174" s="230">
        <f t="shared" si="83"/>
        <v>0</v>
      </c>
      <c r="M174" s="230">
        <f t="shared" si="83"/>
        <v>0</v>
      </c>
      <c r="N174" s="230">
        <f t="shared" si="83"/>
        <v>0</v>
      </c>
      <c r="O174" s="247">
        <f t="shared" si="82"/>
        <v>0</v>
      </c>
    </row>
    <row r="175" spans="1:15" ht="20.25" customHeight="1" x14ac:dyDescent="0.3">
      <c r="A175" s="302" t="s">
        <v>235</v>
      </c>
      <c r="B175" s="303"/>
      <c r="C175" s="303"/>
      <c r="D175" s="304"/>
      <c r="E175" s="230">
        <f>E179</f>
        <v>0</v>
      </c>
      <c r="F175" s="230">
        <f t="shared" ref="F175:N175" si="84">F179</f>
        <v>0</v>
      </c>
      <c r="G175" s="230">
        <f t="shared" si="84"/>
        <v>0</v>
      </c>
      <c r="H175" s="252">
        <f t="shared" si="84"/>
        <v>209876</v>
      </c>
      <c r="I175" s="230">
        <f t="shared" si="84"/>
        <v>0</v>
      </c>
      <c r="J175" s="230">
        <f t="shared" si="84"/>
        <v>0</v>
      </c>
      <c r="K175" s="230">
        <f t="shared" si="84"/>
        <v>0</v>
      </c>
      <c r="L175" s="230">
        <f t="shared" si="84"/>
        <v>0</v>
      </c>
      <c r="M175" s="230">
        <f t="shared" si="84"/>
        <v>0</v>
      </c>
      <c r="N175" s="230">
        <f t="shared" si="84"/>
        <v>0</v>
      </c>
      <c r="O175" s="247">
        <f t="shared" si="82"/>
        <v>209876</v>
      </c>
    </row>
    <row r="176" spans="1:15" x14ac:dyDescent="0.3">
      <c r="A176" s="309" t="s">
        <v>288</v>
      </c>
      <c r="B176" s="296" t="s">
        <v>289</v>
      </c>
      <c r="C176" s="299"/>
      <c r="D176" s="197" t="s">
        <v>238</v>
      </c>
      <c r="E176" s="227">
        <f>E177+E178+E179</f>
        <v>0</v>
      </c>
      <c r="F176" s="227">
        <f t="shared" ref="F176:N176" si="85">F177+F178+F179</f>
        <v>0</v>
      </c>
      <c r="G176" s="227">
        <f t="shared" si="85"/>
        <v>0</v>
      </c>
      <c r="H176" s="248">
        <f t="shared" si="85"/>
        <v>209876</v>
      </c>
      <c r="I176" s="227">
        <f t="shared" si="85"/>
        <v>0</v>
      </c>
      <c r="J176" s="227">
        <f t="shared" si="85"/>
        <v>0</v>
      </c>
      <c r="K176" s="227">
        <f t="shared" si="85"/>
        <v>0</v>
      </c>
      <c r="L176" s="227">
        <f t="shared" si="85"/>
        <v>0</v>
      </c>
      <c r="M176" s="227">
        <f t="shared" si="85"/>
        <v>0</v>
      </c>
      <c r="N176" s="227">
        <f t="shared" si="85"/>
        <v>0</v>
      </c>
      <c r="O176" s="248">
        <f t="shared" si="82"/>
        <v>209876</v>
      </c>
    </row>
    <row r="177" spans="1:15" ht="40.5" x14ac:dyDescent="0.3">
      <c r="A177" s="310"/>
      <c r="B177" s="297"/>
      <c r="C177" s="300"/>
      <c r="D177" s="212" t="s">
        <v>50</v>
      </c>
      <c r="E177" s="228">
        <f>E181+E185+E189</f>
        <v>0</v>
      </c>
      <c r="F177" s="228">
        <f t="shared" ref="F177:N177" si="86">F181+F185+F189</f>
        <v>0</v>
      </c>
      <c r="G177" s="228">
        <f t="shared" si="86"/>
        <v>0</v>
      </c>
      <c r="H177" s="253">
        <f t="shared" si="86"/>
        <v>0</v>
      </c>
      <c r="I177" s="228">
        <f t="shared" si="86"/>
        <v>0</v>
      </c>
      <c r="J177" s="228">
        <f t="shared" si="86"/>
        <v>0</v>
      </c>
      <c r="K177" s="228">
        <f t="shared" si="86"/>
        <v>0</v>
      </c>
      <c r="L177" s="228">
        <f t="shared" si="86"/>
        <v>0</v>
      </c>
      <c r="M177" s="228">
        <f t="shared" si="86"/>
        <v>0</v>
      </c>
      <c r="N177" s="228">
        <f t="shared" si="86"/>
        <v>0</v>
      </c>
      <c r="O177" s="247">
        <f t="shared" si="82"/>
        <v>0</v>
      </c>
    </row>
    <row r="178" spans="1:15" ht="60.75" customHeight="1" x14ac:dyDescent="0.3">
      <c r="A178" s="310"/>
      <c r="B178" s="297"/>
      <c r="C178" s="300"/>
      <c r="D178" s="197" t="s">
        <v>236</v>
      </c>
      <c r="E178" s="227">
        <f>E182+E186+E190</f>
        <v>0</v>
      </c>
      <c r="F178" s="227">
        <f t="shared" ref="F178:N178" si="87">F182+F186+F190</f>
        <v>0</v>
      </c>
      <c r="G178" s="227">
        <f t="shared" si="87"/>
        <v>0</v>
      </c>
      <c r="H178" s="248">
        <f t="shared" si="87"/>
        <v>0</v>
      </c>
      <c r="I178" s="227">
        <f t="shared" si="87"/>
        <v>0</v>
      </c>
      <c r="J178" s="227">
        <f t="shared" si="87"/>
        <v>0</v>
      </c>
      <c r="K178" s="227">
        <f t="shared" si="87"/>
        <v>0</v>
      </c>
      <c r="L178" s="227">
        <f t="shared" si="87"/>
        <v>0</v>
      </c>
      <c r="M178" s="227">
        <f t="shared" si="87"/>
        <v>0</v>
      </c>
      <c r="N178" s="227">
        <f t="shared" si="87"/>
        <v>0</v>
      </c>
      <c r="O178" s="247">
        <f t="shared" si="82"/>
        <v>0</v>
      </c>
    </row>
    <row r="179" spans="1:15" ht="87.75" customHeight="1" x14ac:dyDescent="0.3">
      <c r="A179" s="311"/>
      <c r="B179" s="298"/>
      <c r="C179" s="301"/>
      <c r="D179" s="197" t="s">
        <v>235</v>
      </c>
      <c r="E179" s="227">
        <f>E183+E187+E191</f>
        <v>0</v>
      </c>
      <c r="F179" s="227">
        <f t="shared" ref="F179:N179" si="88">F183+F187+F191</f>
        <v>0</v>
      </c>
      <c r="G179" s="227">
        <f t="shared" si="88"/>
        <v>0</v>
      </c>
      <c r="H179" s="248">
        <f t="shared" si="88"/>
        <v>209876</v>
      </c>
      <c r="I179" s="227">
        <f t="shared" si="88"/>
        <v>0</v>
      </c>
      <c r="J179" s="227">
        <f t="shared" si="88"/>
        <v>0</v>
      </c>
      <c r="K179" s="227">
        <f t="shared" si="88"/>
        <v>0</v>
      </c>
      <c r="L179" s="227">
        <f t="shared" si="88"/>
        <v>0</v>
      </c>
      <c r="M179" s="227">
        <f t="shared" si="88"/>
        <v>0</v>
      </c>
      <c r="N179" s="227">
        <f t="shared" si="88"/>
        <v>0</v>
      </c>
      <c r="O179" s="247">
        <f t="shared" si="82"/>
        <v>209876</v>
      </c>
    </row>
    <row r="180" spans="1:15" x14ac:dyDescent="0.3">
      <c r="A180" s="286" t="s">
        <v>290</v>
      </c>
      <c r="B180" s="288" t="s">
        <v>291</v>
      </c>
      <c r="C180" s="290" t="s">
        <v>252</v>
      </c>
      <c r="D180" s="197" t="s">
        <v>238</v>
      </c>
      <c r="E180" s="218">
        <f>E181+E182+E183</f>
        <v>0</v>
      </c>
      <c r="F180" s="218">
        <f t="shared" ref="F180:O180" si="89">F181+F182+F183</f>
        <v>0</v>
      </c>
      <c r="G180" s="218">
        <f t="shared" si="89"/>
        <v>0</v>
      </c>
      <c r="H180" s="250">
        <f t="shared" si="89"/>
        <v>90000</v>
      </c>
      <c r="I180" s="218">
        <f t="shared" si="89"/>
        <v>0</v>
      </c>
      <c r="J180" s="218">
        <f t="shared" si="89"/>
        <v>0</v>
      </c>
      <c r="K180" s="218">
        <f t="shared" si="89"/>
        <v>0</v>
      </c>
      <c r="L180" s="218">
        <f t="shared" si="89"/>
        <v>0</v>
      </c>
      <c r="M180" s="218">
        <f t="shared" si="89"/>
        <v>0</v>
      </c>
      <c r="N180" s="218">
        <f t="shared" si="89"/>
        <v>0</v>
      </c>
      <c r="O180" s="250">
        <f t="shared" si="89"/>
        <v>90000</v>
      </c>
    </row>
    <row r="181" spans="1:15" ht="40.5" x14ac:dyDescent="0.3">
      <c r="A181" s="287"/>
      <c r="B181" s="289"/>
      <c r="C181" s="291"/>
      <c r="D181" s="199" t="s">
        <v>50</v>
      </c>
      <c r="E181" s="221">
        <v>0</v>
      </c>
      <c r="F181" s="221">
        <v>0</v>
      </c>
      <c r="G181" s="221">
        <v>0</v>
      </c>
      <c r="H181" s="251">
        <v>0</v>
      </c>
      <c r="I181" s="219">
        <v>0</v>
      </c>
      <c r="J181" s="219">
        <v>0</v>
      </c>
      <c r="K181" s="219">
        <v>0</v>
      </c>
      <c r="L181" s="219">
        <v>0</v>
      </c>
      <c r="M181" s="219">
        <v>0</v>
      </c>
      <c r="N181" s="219">
        <v>0</v>
      </c>
      <c r="O181" s="251">
        <f>SUM(E181:N181)</f>
        <v>0</v>
      </c>
    </row>
    <row r="182" spans="1:15" ht="73.5" customHeight="1" x14ac:dyDescent="0.3">
      <c r="A182" s="287"/>
      <c r="B182" s="289"/>
      <c r="C182" s="291"/>
      <c r="D182" s="197" t="s">
        <v>236</v>
      </c>
      <c r="E182" s="218">
        <v>0</v>
      </c>
      <c r="F182" s="218">
        <v>0</v>
      </c>
      <c r="G182" s="218">
        <v>0</v>
      </c>
      <c r="H182" s="251">
        <v>0</v>
      </c>
      <c r="I182" s="219">
        <v>0</v>
      </c>
      <c r="J182" s="219">
        <v>0</v>
      </c>
      <c r="K182" s="219">
        <v>0</v>
      </c>
      <c r="L182" s="219">
        <v>0</v>
      </c>
      <c r="M182" s="219">
        <v>0</v>
      </c>
      <c r="N182" s="219">
        <v>0</v>
      </c>
      <c r="O182" s="251">
        <f>SUM(E182:N182)</f>
        <v>0</v>
      </c>
    </row>
    <row r="183" spans="1:15" ht="98.25" customHeight="1" x14ac:dyDescent="0.3">
      <c r="A183" s="293"/>
      <c r="B183" s="294"/>
      <c r="C183" s="295"/>
      <c r="D183" s="197" t="s">
        <v>235</v>
      </c>
      <c r="E183" s="218">
        <v>0</v>
      </c>
      <c r="F183" s="218">
        <v>0</v>
      </c>
      <c r="G183" s="218">
        <v>0</v>
      </c>
      <c r="H183" s="251">
        <v>90000</v>
      </c>
      <c r="I183" s="219">
        <v>0</v>
      </c>
      <c r="J183" s="219">
        <v>0</v>
      </c>
      <c r="K183" s="219">
        <v>0</v>
      </c>
      <c r="L183" s="219">
        <v>0</v>
      </c>
      <c r="M183" s="219">
        <v>0</v>
      </c>
      <c r="N183" s="219">
        <v>0</v>
      </c>
      <c r="O183" s="251">
        <f>SUM(E183:N183)</f>
        <v>90000</v>
      </c>
    </row>
    <row r="184" spans="1:15" x14ac:dyDescent="0.3">
      <c r="A184" s="292" t="s">
        <v>292</v>
      </c>
      <c r="B184" s="288" t="s">
        <v>293</v>
      </c>
      <c r="C184" s="290" t="s">
        <v>252</v>
      </c>
      <c r="D184" s="197" t="s">
        <v>238</v>
      </c>
      <c r="E184" s="218">
        <f>E185+E186+E187</f>
        <v>0</v>
      </c>
      <c r="F184" s="218">
        <f t="shared" ref="F184:O184" si="90">F185+F186+F187</f>
        <v>0</v>
      </c>
      <c r="G184" s="218">
        <f t="shared" si="90"/>
        <v>0</v>
      </c>
      <c r="H184" s="250">
        <f t="shared" si="90"/>
        <v>13000</v>
      </c>
      <c r="I184" s="218">
        <f t="shared" si="90"/>
        <v>0</v>
      </c>
      <c r="J184" s="218">
        <f t="shared" si="90"/>
        <v>0</v>
      </c>
      <c r="K184" s="218">
        <f t="shared" si="90"/>
        <v>0</v>
      </c>
      <c r="L184" s="218">
        <f t="shared" si="90"/>
        <v>0</v>
      </c>
      <c r="M184" s="218">
        <f t="shared" si="90"/>
        <v>0</v>
      </c>
      <c r="N184" s="218">
        <f t="shared" si="90"/>
        <v>0</v>
      </c>
      <c r="O184" s="250">
        <f t="shared" si="90"/>
        <v>13000</v>
      </c>
    </row>
    <row r="185" spans="1:15" ht="40.5" x14ac:dyDescent="0.3">
      <c r="A185" s="287"/>
      <c r="B185" s="289"/>
      <c r="C185" s="291"/>
      <c r="D185" s="199" t="s">
        <v>50</v>
      </c>
      <c r="E185" s="221">
        <v>0</v>
      </c>
      <c r="F185" s="221">
        <v>0</v>
      </c>
      <c r="G185" s="221">
        <v>0</v>
      </c>
      <c r="H185" s="251">
        <v>0</v>
      </c>
      <c r="I185" s="219">
        <v>0</v>
      </c>
      <c r="J185" s="219">
        <v>0</v>
      </c>
      <c r="K185" s="219">
        <v>0</v>
      </c>
      <c r="L185" s="219">
        <v>0</v>
      </c>
      <c r="M185" s="219">
        <v>0</v>
      </c>
      <c r="N185" s="219">
        <v>0</v>
      </c>
      <c r="O185" s="251">
        <f>SUM(E185:N185)</f>
        <v>0</v>
      </c>
    </row>
    <row r="186" spans="1:15" ht="85.5" customHeight="1" x14ac:dyDescent="0.3">
      <c r="A186" s="287"/>
      <c r="B186" s="289"/>
      <c r="C186" s="291"/>
      <c r="D186" s="197" t="s">
        <v>236</v>
      </c>
      <c r="E186" s="218">
        <v>0</v>
      </c>
      <c r="F186" s="218">
        <v>0</v>
      </c>
      <c r="G186" s="218">
        <v>0</v>
      </c>
      <c r="H186" s="251">
        <v>0</v>
      </c>
      <c r="I186" s="219">
        <v>0</v>
      </c>
      <c r="J186" s="219">
        <v>0</v>
      </c>
      <c r="K186" s="219">
        <v>0</v>
      </c>
      <c r="L186" s="219">
        <v>0</v>
      </c>
      <c r="M186" s="219">
        <v>0</v>
      </c>
      <c r="N186" s="219">
        <v>0</v>
      </c>
      <c r="O186" s="251">
        <f>SUM(E186:N186)</f>
        <v>0</v>
      </c>
    </row>
    <row r="187" spans="1:15" ht="97.5" customHeight="1" x14ac:dyDescent="0.3">
      <c r="A187" s="293"/>
      <c r="B187" s="294"/>
      <c r="C187" s="295"/>
      <c r="D187" s="197" t="s">
        <v>235</v>
      </c>
      <c r="E187" s="218">
        <v>0</v>
      </c>
      <c r="F187" s="218">
        <v>0</v>
      </c>
      <c r="G187" s="218">
        <v>0</v>
      </c>
      <c r="H187" s="251">
        <v>13000</v>
      </c>
      <c r="I187" s="219">
        <v>0</v>
      </c>
      <c r="J187" s="219">
        <v>0</v>
      </c>
      <c r="K187" s="219">
        <v>0</v>
      </c>
      <c r="L187" s="219">
        <v>0</v>
      </c>
      <c r="M187" s="219">
        <v>0</v>
      </c>
      <c r="N187" s="219">
        <v>0</v>
      </c>
      <c r="O187" s="251">
        <f>SUM(E187:N187)</f>
        <v>13000</v>
      </c>
    </row>
    <row r="188" spans="1:15" x14ac:dyDescent="0.3">
      <c r="A188" s="292" t="s">
        <v>294</v>
      </c>
      <c r="B188" s="288" t="s">
        <v>295</v>
      </c>
      <c r="C188" s="290" t="s">
        <v>243</v>
      </c>
      <c r="D188" s="197" t="s">
        <v>238</v>
      </c>
      <c r="E188" s="218">
        <f>E189+E190+E191</f>
        <v>0</v>
      </c>
      <c r="F188" s="218">
        <f t="shared" ref="F188:O188" si="91">F189+F190+F191</f>
        <v>0</v>
      </c>
      <c r="G188" s="218">
        <f t="shared" si="91"/>
        <v>0</v>
      </c>
      <c r="H188" s="250">
        <f t="shared" si="91"/>
        <v>106876</v>
      </c>
      <c r="I188" s="218">
        <f t="shared" si="91"/>
        <v>0</v>
      </c>
      <c r="J188" s="218">
        <f t="shared" si="91"/>
        <v>0</v>
      </c>
      <c r="K188" s="218">
        <f t="shared" si="91"/>
        <v>0</v>
      </c>
      <c r="L188" s="218">
        <f t="shared" si="91"/>
        <v>0</v>
      </c>
      <c r="M188" s="218">
        <f t="shared" si="91"/>
        <v>0</v>
      </c>
      <c r="N188" s="218">
        <f t="shared" si="91"/>
        <v>0</v>
      </c>
      <c r="O188" s="250">
        <f t="shared" si="91"/>
        <v>106876</v>
      </c>
    </row>
    <row r="189" spans="1:15" ht="40.5" x14ac:dyDescent="0.3">
      <c r="A189" s="287"/>
      <c r="B189" s="289"/>
      <c r="C189" s="291"/>
      <c r="D189" s="199" t="s">
        <v>50</v>
      </c>
      <c r="E189" s="221">
        <v>0</v>
      </c>
      <c r="F189" s="221">
        <v>0</v>
      </c>
      <c r="G189" s="221">
        <v>0</v>
      </c>
      <c r="H189" s="251">
        <v>0</v>
      </c>
      <c r="I189" s="219">
        <v>0</v>
      </c>
      <c r="J189" s="219">
        <v>0</v>
      </c>
      <c r="K189" s="219">
        <v>0</v>
      </c>
      <c r="L189" s="219">
        <v>0</v>
      </c>
      <c r="M189" s="219">
        <v>0</v>
      </c>
      <c r="N189" s="219">
        <v>0</v>
      </c>
      <c r="O189" s="251">
        <f>SUM(E189:N189)</f>
        <v>0</v>
      </c>
    </row>
    <row r="190" spans="1:15" ht="69" customHeight="1" x14ac:dyDescent="0.3">
      <c r="A190" s="287"/>
      <c r="B190" s="289"/>
      <c r="C190" s="291"/>
      <c r="D190" s="197" t="s">
        <v>236</v>
      </c>
      <c r="E190" s="218">
        <v>0</v>
      </c>
      <c r="F190" s="218">
        <v>0</v>
      </c>
      <c r="G190" s="218">
        <v>0</v>
      </c>
      <c r="H190" s="251">
        <v>0</v>
      </c>
      <c r="I190" s="219">
        <v>0</v>
      </c>
      <c r="J190" s="219">
        <v>0</v>
      </c>
      <c r="K190" s="219">
        <v>0</v>
      </c>
      <c r="L190" s="219">
        <v>0</v>
      </c>
      <c r="M190" s="219">
        <v>0</v>
      </c>
      <c r="N190" s="219">
        <v>0</v>
      </c>
      <c r="O190" s="251">
        <f>SUM(E190:N190)</f>
        <v>0</v>
      </c>
    </row>
    <row r="191" spans="1:15" ht="99.75" customHeight="1" x14ac:dyDescent="0.3">
      <c r="A191" s="293"/>
      <c r="B191" s="294"/>
      <c r="C191" s="295"/>
      <c r="D191" s="197" t="s">
        <v>235</v>
      </c>
      <c r="E191" s="218">
        <v>0</v>
      </c>
      <c r="F191" s="218">
        <v>0</v>
      </c>
      <c r="G191" s="218">
        <v>0</v>
      </c>
      <c r="H191" s="251">
        <v>106876</v>
      </c>
      <c r="I191" s="219">
        <v>0</v>
      </c>
      <c r="J191" s="219">
        <v>0</v>
      </c>
      <c r="K191" s="219">
        <v>0</v>
      </c>
      <c r="L191" s="219">
        <v>0</v>
      </c>
      <c r="M191" s="219">
        <v>0</v>
      </c>
      <c r="N191" s="219">
        <v>0</v>
      </c>
      <c r="O191" s="251">
        <f>SUM(E191:N191)</f>
        <v>106876</v>
      </c>
    </row>
  </sheetData>
  <mergeCells count="148">
    <mergeCell ref="L2:O2"/>
    <mergeCell ref="L3:O3"/>
    <mergeCell ref="L4:O4"/>
    <mergeCell ref="L5:O5"/>
    <mergeCell ref="A7:O7"/>
    <mergeCell ref="B105:B108"/>
    <mergeCell ref="C105:C108"/>
    <mergeCell ref="A105:A108"/>
    <mergeCell ref="A59:D59"/>
    <mergeCell ref="A56:O56"/>
    <mergeCell ref="A18:D18"/>
    <mergeCell ref="A19:D19"/>
    <mergeCell ref="A20:D20"/>
    <mergeCell ref="A21:D21"/>
    <mergeCell ref="A22:A26"/>
    <mergeCell ref="B22:B26"/>
    <mergeCell ref="C22:C26"/>
    <mergeCell ref="A11:O11"/>
    <mergeCell ref="A12:D12"/>
    <mergeCell ref="A13:D13"/>
    <mergeCell ref="A14:D14"/>
    <mergeCell ref="A15:D15"/>
    <mergeCell ref="A58:D58"/>
    <mergeCell ref="A27:O27"/>
    <mergeCell ref="A28:D28"/>
    <mergeCell ref="A29:D29"/>
    <mergeCell ref="B32:B36"/>
    <mergeCell ref="C32:C36"/>
    <mergeCell ref="K6:O6"/>
    <mergeCell ref="A6:J6"/>
    <mergeCell ref="A8:A9"/>
    <mergeCell ref="C8:C9"/>
    <mergeCell ref="D8:D9"/>
    <mergeCell ref="A57:D57"/>
    <mergeCell ref="C89:C92"/>
    <mergeCell ref="A60:D60"/>
    <mergeCell ref="A48:D48"/>
    <mergeCell ref="A49:D49"/>
    <mergeCell ref="A50:D50"/>
    <mergeCell ref="A51:A55"/>
    <mergeCell ref="B51:B55"/>
    <mergeCell ref="C51:C55"/>
    <mergeCell ref="A77:A80"/>
    <mergeCell ref="B77:B80"/>
    <mergeCell ref="B8:B9"/>
    <mergeCell ref="E8:O8"/>
    <mergeCell ref="A17:O17"/>
    <mergeCell ref="B73:B76"/>
    <mergeCell ref="A30:D30"/>
    <mergeCell ref="C73:C76"/>
    <mergeCell ref="B61:B64"/>
    <mergeCell ref="B109:B112"/>
    <mergeCell ref="C109:C112"/>
    <mergeCell ref="A65:A68"/>
    <mergeCell ref="B81:B84"/>
    <mergeCell ref="C61:C64"/>
    <mergeCell ref="C65:C68"/>
    <mergeCell ref="C93:C96"/>
    <mergeCell ref="C81:C84"/>
    <mergeCell ref="C77:C80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C85:C88"/>
    <mergeCell ref="A89:A92"/>
    <mergeCell ref="A37:O37"/>
    <mergeCell ref="A38:D38"/>
    <mergeCell ref="A31:D31"/>
    <mergeCell ref="A32:A36"/>
    <mergeCell ref="A39:D39"/>
    <mergeCell ref="A40:D40"/>
    <mergeCell ref="A41:D41"/>
    <mergeCell ref="A42:A45"/>
    <mergeCell ref="B42:B45"/>
    <mergeCell ref="C42:C45"/>
    <mergeCell ref="A46:O46"/>
    <mergeCell ref="A47:D47"/>
    <mergeCell ref="C167:C170"/>
    <mergeCell ref="A69:A72"/>
    <mergeCell ref="B69:B72"/>
    <mergeCell ref="C69:C72"/>
    <mergeCell ref="A134:A137"/>
    <mergeCell ref="B134:B137"/>
    <mergeCell ref="C134:C137"/>
    <mergeCell ref="A142:A145"/>
    <mergeCell ref="B142:B145"/>
    <mergeCell ref="C138:C141"/>
    <mergeCell ref="B146:B149"/>
    <mergeCell ref="B150:B153"/>
    <mergeCell ref="B158:B161"/>
    <mergeCell ref="C142:C145"/>
    <mergeCell ref="A133:D133"/>
    <mergeCell ref="A131:D131"/>
    <mergeCell ref="A132:D132"/>
    <mergeCell ref="B113:B116"/>
    <mergeCell ref="C113:C116"/>
    <mergeCell ref="A125:A128"/>
    <mergeCell ref="B125:B128"/>
    <mergeCell ref="A109:A112"/>
    <mergeCell ref="A188:A191"/>
    <mergeCell ref="B188:B191"/>
    <mergeCell ref="C188:C191"/>
    <mergeCell ref="A97:A100"/>
    <mergeCell ref="B97:B100"/>
    <mergeCell ref="C97:C100"/>
    <mergeCell ref="A101:A104"/>
    <mergeCell ref="B101:B104"/>
    <mergeCell ref="C101:C104"/>
    <mergeCell ref="A113:A116"/>
    <mergeCell ref="A162:O162"/>
    <mergeCell ref="A164:D164"/>
    <mergeCell ref="A165:D165"/>
    <mergeCell ref="A166:D166"/>
    <mergeCell ref="A171:O171"/>
    <mergeCell ref="A130:D130"/>
    <mergeCell ref="A163:D163"/>
    <mergeCell ref="A167:A170"/>
    <mergeCell ref="B167:B170"/>
    <mergeCell ref="A138:A141"/>
    <mergeCell ref="B138:B141"/>
    <mergeCell ref="C125:C128"/>
    <mergeCell ref="A129:O129"/>
    <mergeCell ref="A176:A179"/>
    <mergeCell ref="A117:A120"/>
    <mergeCell ref="B117:B120"/>
    <mergeCell ref="C117:C120"/>
    <mergeCell ref="A121:A124"/>
    <mergeCell ref="B121:B124"/>
    <mergeCell ref="C121:C124"/>
    <mergeCell ref="A184:A187"/>
    <mergeCell ref="B184:B187"/>
    <mergeCell ref="C184:C187"/>
    <mergeCell ref="B176:B179"/>
    <mergeCell ref="C176:C179"/>
    <mergeCell ref="A173:D173"/>
    <mergeCell ref="A174:D174"/>
    <mergeCell ref="A175:D175"/>
    <mergeCell ref="A180:A183"/>
    <mergeCell ref="B180:B183"/>
    <mergeCell ref="C180:C183"/>
    <mergeCell ref="B154:B157"/>
    <mergeCell ref="A172:D172"/>
  </mergeCells>
  <phoneticPr fontId="3" type="noConversion"/>
  <pageMargins left="0.25" right="0.25" top="0.75" bottom="0.75" header="0.3" footer="0.3"/>
  <pageSetup paperSize="9" scale="48" fitToHeight="0" orientation="landscape" r:id="rId1"/>
  <headerFooter differentFirst="1" alignWithMargins="0">
    <oddHeader>&amp;C&amp;P</oddHeader>
  </headerFooter>
  <rowBreaks count="1" manualBreakCount="1">
    <brk id="10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49" t="s">
        <v>33</v>
      </c>
      <c r="Q1" s="349"/>
    </row>
    <row r="2" spans="1:22" ht="15" x14ac:dyDescent="0.25">
      <c r="A2" s="350" t="s">
        <v>39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</row>
    <row r="3" spans="1:22" ht="15" x14ac:dyDescent="0.25">
      <c r="A3" s="346" t="str">
        <f>'Таблица 1'!A10</f>
        <v xml:space="preserve"> "Развитие физической культуры и спорта Приморского края" на 2013-2021 годы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8"/>
    </row>
    <row r="4" spans="1:22" x14ac:dyDescent="0.2">
      <c r="A4" s="350" t="s">
        <v>16</v>
      </c>
      <c r="B4" s="351" t="s">
        <v>34</v>
      </c>
      <c r="C4" s="351" t="s">
        <v>10</v>
      </c>
      <c r="D4" s="352" t="s">
        <v>11</v>
      </c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4"/>
    </row>
    <row r="5" spans="1:22" ht="30.75" customHeight="1" x14ac:dyDescent="0.2">
      <c r="A5" s="350"/>
      <c r="B5" s="351"/>
      <c r="C5" s="351"/>
      <c r="D5" s="352">
        <v>2011</v>
      </c>
      <c r="E5" s="355"/>
      <c r="F5" s="352">
        <v>2012</v>
      </c>
      <c r="G5" s="355"/>
      <c r="H5" s="351">
        <v>2013</v>
      </c>
      <c r="I5" s="351"/>
      <c r="J5" s="351">
        <v>2014</v>
      </c>
      <c r="K5" s="351"/>
      <c r="L5" s="351">
        <v>2015</v>
      </c>
      <c r="M5" s="351"/>
      <c r="N5" s="351">
        <v>2016</v>
      </c>
      <c r="O5" s="351"/>
      <c r="P5" s="351">
        <v>2017</v>
      </c>
      <c r="Q5" s="351"/>
    </row>
    <row r="6" spans="1:22" ht="60" x14ac:dyDescent="0.2">
      <c r="A6" s="350"/>
      <c r="B6" s="351"/>
      <c r="C6" s="351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44"/>
      <c r="S6" s="345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57" t="s">
        <v>125</v>
      </c>
      <c r="G1" s="357"/>
      <c r="H1" s="357"/>
      <c r="I1" s="357"/>
      <c r="J1" s="357"/>
      <c r="K1" s="357"/>
      <c r="L1" s="357"/>
    </row>
    <row r="2" spans="1:12" s="4" customFormat="1" ht="103.5" customHeight="1" x14ac:dyDescent="0.25">
      <c r="A2" s="147"/>
      <c r="B2" s="147"/>
      <c r="C2" s="134"/>
      <c r="D2" s="148"/>
      <c r="E2" s="148"/>
      <c r="F2" s="356" t="s">
        <v>179</v>
      </c>
      <c r="G2" s="356"/>
      <c r="H2" s="356"/>
      <c r="I2" s="356"/>
      <c r="J2" s="356"/>
      <c r="K2" s="356"/>
      <c r="L2" s="356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358" t="s">
        <v>128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</row>
    <row r="5" spans="1:12" s="53" customFormat="1" ht="65.25" customHeight="1" x14ac:dyDescent="0.25">
      <c r="A5" s="360" t="s">
        <v>181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</row>
    <row r="6" spans="1:12" s="57" customFormat="1" ht="24.75" customHeight="1" x14ac:dyDescent="0.2">
      <c r="A6" s="361" t="s">
        <v>16</v>
      </c>
      <c r="B6" s="364" t="s">
        <v>4</v>
      </c>
      <c r="C6" s="366" t="s">
        <v>112</v>
      </c>
      <c r="D6" s="365" t="s">
        <v>115</v>
      </c>
      <c r="E6" s="365"/>
      <c r="F6" s="365"/>
      <c r="G6" s="365"/>
      <c r="H6" s="365"/>
      <c r="I6" s="365"/>
      <c r="J6" s="365"/>
      <c r="K6" s="365"/>
      <c r="L6" s="365"/>
    </row>
    <row r="7" spans="1:12" s="58" customFormat="1" ht="23.25" customHeight="1" x14ac:dyDescent="0.2">
      <c r="A7" s="362"/>
      <c r="B7" s="364"/>
      <c r="C7" s="367"/>
      <c r="D7" s="365" t="s">
        <v>13</v>
      </c>
      <c r="E7" s="365" t="s">
        <v>5</v>
      </c>
      <c r="F7" s="365"/>
      <c r="G7" s="365"/>
      <c r="H7" s="365"/>
      <c r="I7" s="365"/>
      <c r="J7" s="365"/>
      <c r="K7" s="365"/>
      <c r="L7" s="365"/>
    </row>
    <row r="8" spans="1:12" s="58" customFormat="1" ht="36.75" customHeight="1" x14ac:dyDescent="0.2">
      <c r="A8" s="363"/>
      <c r="B8" s="364"/>
      <c r="C8" s="368"/>
      <c r="D8" s="365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78.75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382" t="s">
        <v>199</v>
      </c>
      <c r="B1" s="382"/>
      <c r="C1" s="382"/>
      <c r="D1" s="382"/>
      <c r="E1" s="382"/>
      <c r="F1" s="382"/>
    </row>
    <row r="2" spans="1:6" s="4" customFormat="1" ht="21" customHeight="1" x14ac:dyDescent="0.25">
      <c r="A2" s="373" t="s">
        <v>126</v>
      </c>
      <c r="B2" s="373"/>
      <c r="C2" s="373"/>
      <c r="D2" s="373"/>
      <c r="E2" s="373"/>
      <c r="F2" s="373"/>
    </row>
    <row r="3" spans="1:6" s="4" customFormat="1" ht="19.5" customHeight="1" x14ac:dyDescent="0.25">
      <c r="A3" s="373" t="s">
        <v>189</v>
      </c>
      <c r="B3" s="373"/>
      <c r="C3" s="373"/>
      <c r="D3" s="373"/>
      <c r="E3" s="373"/>
      <c r="F3" s="373"/>
    </row>
    <row r="4" spans="1:6" ht="11.25" customHeight="1" x14ac:dyDescent="0.2">
      <c r="A4" s="65"/>
    </row>
    <row r="5" spans="1:6" s="62" customFormat="1" ht="15.75" customHeight="1" x14ac:dyDescent="0.2">
      <c r="A5" s="375" t="s">
        <v>16</v>
      </c>
      <c r="B5" s="375" t="s">
        <v>159</v>
      </c>
      <c r="C5" s="375" t="s">
        <v>6</v>
      </c>
      <c r="D5" s="375" t="s">
        <v>87</v>
      </c>
      <c r="E5" s="375"/>
      <c r="F5" s="375" t="s">
        <v>200</v>
      </c>
    </row>
    <row r="6" spans="1:6" s="62" customFormat="1" ht="78.75" customHeight="1" x14ac:dyDescent="0.2">
      <c r="A6" s="375"/>
      <c r="B6" s="375"/>
      <c r="C6" s="375"/>
      <c r="D6" s="80" t="s">
        <v>201</v>
      </c>
      <c r="E6" s="80" t="s">
        <v>202</v>
      </c>
      <c r="F6" s="375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376" t="s">
        <v>68</v>
      </c>
      <c r="B10" s="381" t="s">
        <v>146</v>
      </c>
      <c r="C10" s="369" t="s">
        <v>2</v>
      </c>
      <c r="D10" s="369">
        <v>2013</v>
      </c>
      <c r="E10" s="369">
        <v>2018</v>
      </c>
      <c r="F10" s="369"/>
    </row>
    <row r="11" spans="1:6" s="62" customFormat="1" ht="45.75" customHeight="1" x14ac:dyDescent="0.2">
      <c r="A11" s="379"/>
      <c r="B11" s="380"/>
      <c r="C11" s="374"/>
      <c r="D11" s="370"/>
      <c r="E11" s="370"/>
      <c r="F11" s="374"/>
    </row>
    <row r="12" spans="1:6" s="62" customFormat="1" ht="113.25" customHeight="1" x14ac:dyDescent="0.2">
      <c r="A12" s="380"/>
      <c r="B12" s="122" t="s">
        <v>127</v>
      </c>
      <c r="C12" s="87" t="s">
        <v>98</v>
      </c>
      <c r="D12" s="371" t="s">
        <v>214</v>
      </c>
      <c r="E12" s="372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371" t="s">
        <v>144</v>
      </c>
      <c r="E13" s="372"/>
      <c r="F13" s="95" t="s">
        <v>106</v>
      </c>
    </row>
    <row r="14" spans="1:6" s="59" customFormat="1" ht="67.5" customHeight="1" x14ac:dyDescent="0.25">
      <c r="A14" s="376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377"/>
      <c r="B15" s="122" t="s">
        <v>91</v>
      </c>
      <c r="C15" s="87" t="s">
        <v>98</v>
      </c>
      <c r="D15" s="371" t="s">
        <v>203</v>
      </c>
      <c r="E15" s="372"/>
      <c r="F15" s="95" t="s">
        <v>103</v>
      </c>
    </row>
    <row r="16" spans="1:6" s="59" customFormat="1" ht="50.25" customHeight="1" x14ac:dyDescent="0.25">
      <c r="A16" s="378"/>
      <c r="B16" s="122" t="s">
        <v>92</v>
      </c>
      <c r="C16" s="87" t="s">
        <v>98</v>
      </c>
      <c r="D16" s="371" t="s">
        <v>216</v>
      </c>
      <c r="E16" s="372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371" t="s">
        <v>215</v>
      </c>
      <c r="E17" s="372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376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377"/>
      <c r="B20" s="122" t="s">
        <v>116</v>
      </c>
      <c r="C20" s="88" t="s">
        <v>98</v>
      </c>
      <c r="D20" s="371" t="s">
        <v>177</v>
      </c>
      <c r="E20" s="372"/>
      <c r="F20" s="95" t="s">
        <v>117</v>
      </c>
    </row>
    <row r="21" spans="1:6" s="59" customFormat="1" ht="53.25" customHeight="1" x14ac:dyDescent="0.25">
      <c r="A21" s="378"/>
      <c r="B21" s="122" t="s">
        <v>118</v>
      </c>
      <c r="C21" s="88" t="s">
        <v>98</v>
      </c>
      <c r="D21" s="371" t="s">
        <v>178</v>
      </c>
      <c r="E21" s="372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371" t="s">
        <v>204</v>
      </c>
      <c r="E23" s="372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371" t="s">
        <v>206</v>
      </c>
      <c r="E27" s="372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371" t="s">
        <v>149</v>
      </c>
      <c r="E28" s="372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371" t="s">
        <v>206</v>
      </c>
      <c r="E30" s="372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371" t="s">
        <v>149</v>
      </c>
      <c r="E31" s="372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371" t="s">
        <v>207</v>
      </c>
      <c r="E34" s="372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371" t="s">
        <v>208</v>
      </c>
      <c r="E35" s="372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371" t="s">
        <v>209</v>
      </c>
      <c r="E37" s="372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371" t="s">
        <v>145</v>
      </c>
      <c r="E38" s="372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371" t="s">
        <v>203</v>
      </c>
      <c r="E42" s="372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371" t="s">
        <v>211</v>
      </c>
      <c r="E44" s="372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371" t="s">
        <v>207</v>
      </c>
      <c r="E45" s="372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371" t="s">
        <v>212</v>
      </c>
      <c r="E46" s="372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371" t="s">
        <v>213</v>
      </c>
      <c r="E49" s="372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2021-08-19T04:01:04Z</cp:lastPrinted>
  <dcterms:created xsi:type="dcterms:W3CDTF">2011-08-21T10:16:30Z</dcterms:created>
  <dcterms:modified xsi:type="dcterms:W3CDTF">2021-08-19T04:06:23Z</dcterms:modified>
</cp:coreProperties>
</file>