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1\"/>
    </mc:Choice>
  </mc:AlternateContent>
  <bookViews>
    <workbookView xWindow="0" yWindow="0" windowWidth="19200" windowHeight="11595" tabRatio="689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6'!$7:$9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6'!$A$1:$O$178</definedName>
  </definedNames>
  <calcPr calcId="152511" iterate="1"/>
</workbook>
</file>

<file path=xl/calcChain.xml><?xml version="1.0" encoding="utf-8"?>
<calcChain xmlns="http://schemas.openxmlformats.org/spreadsheetml/2006/main">
  <c r="O102" i="7" l="1"/>
  <c r="O101" i="7"/>
  <c r="F100" i="7"/>
  <c r="G100" i="7"/>
  <c r="I100" i="7"/>
  <c r="J100" i="7"/>
  <c r="K100" i="7"/>
  <c r="L100" i="7"/>
  <c r="M100" i="7"/>
  <c r="N100" i="7"/>
  <c r="E100" i="7"/>
  <c r="H103" i="7"/>
  <c r="H100" i="7" s="1"/>
  <c r="O106" i="7"/>
  <c r="O107" i="7"/>
  <c r="O105" i="7"/>
  <c r="F104" i="7"/>
  <c r="G104" i="7"/>
  <c r="H104" i="7"/>
  <c r="I104" i="7"/>
  <c r="J104" i="7"/>
  <c r="K104" i="7"/>
  <c r="L104" i="7"/>
  <c r="M104" i="7"/>
  <c r="N104" i="7"/>
  <c r="E104" i="7"/>
  <c r="J30" i="7"/>
  <c r="I30" i="7"/>
  <c r="H30" i="7"/>
  <c r="O34" i="7"/>
  <c r="O35" i="7"/>
  <c r="I20" i="7"/>
  <c r="J20" i="7"/>
  <c r="H20" i="7"/>
  <c r="I21" i="7"/>
  <c r="J21" i="7"/>
  <c r="H21" i="7"/>
  <c r="O25" i="7"/>
  <c r="O24" i="7"/>
  <c r="O104" i="7" l="1"/>
  <c r="O144" i="7"/>
  <c r="O140" i="7"/>
  <c r="O139" i="7"/>
  <c r="O138" i="7"/>
  <c r="O136" i="7"/>
  <c r="O135" i="7"/>
  <c r="O134" i="7"/>
  <c r="O132" i="7"/>
  <c r="O131" i="7"/>
  <c r="O130" i="7"/>
  <c r="O128" i="7"/>
  <c r="O127" i="7"/>
  <c r="O126" i="7"/>
  <c r="O117" i="7"/>
  <c r="O114" i="7"/>
  <c r="O115" i="7"/>
  <c r="O113" i="7"/>
  <c r="O103" i="7"/>
  <c r="O100" i="7" s="1"/>
  <c r="O98" i="7"/>
  <c r="O99" i="7"/>
  <c r="O97" i="7"/>
  <c r="O94" i="7"/>
  <c r="O95" i="7"/>
  <c r="O93" i="7"/>
  <c r="O90" i="7"/>
  <c r="O91" i="7"/>
  <c r="O89" i="7"/>
  <c r="O82" i="7"/>
  <c r="O83" i="7"/>
  <c r="O81" i="7"/>
  <c r="O78" i="7"/>
  <c r="O79" i="7"/>
  <c r="O77" i="7"/>
  <c r="O74" i="7"/>
  <c r="O75" i="7"/>
  <c r="O73" i="7"/>
  <c r="G87" i="7"/>
  <c r="O62" i="7"/>
  <c r="O63" i="7"/>
  <c r="O61" i="7"/>
  <c r="F166" i="7"/>
  <c r="F162" i="7" s="1"/>
  <c r="G166" i="7"/>
  <c r="G162" i="7" s="1"/>
  <c r="H166" i="7"/>
  <c r="H162" i="7" s="1"/>
  <c r="I166" i="7"/>
  <c r="I162" i="7" s="1"/>
  <c r="J166" i="7"/>
  <c r="K166" i="7"/>
  <c r="K162" i="7" s="1"/>
  <c r="L166" i="7"/>
  <c r="L162" i="7" s="1"/>
  <c r="M166" i="7"/>
  <c r="M162" i="7" s="1"/>
  <c r="N166" i="7"/>
  <c r="N162" i="7" s="1"/>
  <c r="E166" i="7"/>
  <c r="E162" i="7" s="1"/>
  <c r="F165" i="7"/>
  <c r="F161" i="7" s="1"/>
  <c r="G165" i="7"/>
  <c r="H165" i="7"/>
  <c r="H161" i="7" s="1"/>
  <c r="I165" i="7"/>
  <c r="I161" i="7" s="1"/>
  <c r="J165" i="7"/>
  <c r="J161" i="7" s="1"/>
  <c r="K165" i="7"/>
  <c r="K161" i="7" s="1"/>
  <c r="L165" i="7"/>
  <c r="L161" i="7" s="1"/>
  <c r="M165" i="7"/>
  <c r="M161" i="7" s="1"/>
  <c r="N165" i="7"/>
  <c r="N161" i="7" s="1"/>
  <c r="E165" i="7"/>
  <c r="J162" i="7"/>
  <c r="G124" i="7"/>
  <c r="H124" i="7"/>
  <c r="I124" i="7"/>
  <c r="J124" i="7"/>
  <c r="K124" i="7"/>
  <c r="L124" i="7"/>
  <c r="M124" i="7"/>
  <c r="N124" i="7"/>
  <c r="G123" i="7"/>
  <c r="H123" i="7"/>
  <c r="I123" i="7"/>
  <c r="J123" i="7"/>
  <c r="K123" i="7"/>
  <c r="L123" i="7"/>
  <c r="M123" i="7"/>
  <c r="N123" i="7"/>
  <c r="F124" i="7"/>
  <c r="F123" i="7"/>
  <c r="F121" i="7" s="1"/>
  <c r="H49" i="7"/>
  <c r="O147" i="7"/>
  <c r="O148" i="7"/>
  <c r="O146" i="7"/>
  <c r="F145" i="7"/>
  <c r="G145" i="7"/>
  <c r="H145" i="7"/>
  <c r="I145" i="7"/>
  <c r="J145" i="7"/>
  <c r="K145" i="7"/>
  <c r="L145" i="7"/>
  <c r="M145" i="7"/>
  <c r="N145" i="7"/>
  <c r="E145" i="7"/>
  <c r="O143" i="7"/>
  <c r="O142" i="7"/>
  <c r="F141" i="7"/>
  <c r="G141" i="7"/>
  <c r="H141" i="7"/>
  <c r="I141" i="7"/>
  <c r="J141" i="7"/>
  <c r="K141" i="7"/>
  <c r="L141" i="7"/>
  <c r="M141" i="7"/>
  <c r="N141" i="7"/>
  <c r="E141" i="7"/>
  <c r="F137" i="7"/>
  <c r="G137" i="7"/>
  <c r="H137" i="7"/>
  <c r="I137" i="7"/>
  <c r="J137" i="7"/>
  <c r="K137" i="7"/>
  <c r="L137" i="7"/>
  <c r="M137" i="7"/>
  <c r="N137" i="7"/>
  <c r="E137" i="7"/>
  <c r="O53" i="7"/>
  <c r="N129" i="7"/>
  <c r="M129" i="7"/>
  <c r="L129" i="7"/>
  <c r="K129" i="7"/>
  <c r="J129" i="7"/>
  <c r="I129" i="7"/>
  <c r="H129" i="7"/>
  <c r="G129" i="7"/>
  <c r="F129" i="7"/>
  <c r="E129" i="7"/>
  <c r="F164" i="7"/>
  <c r="F160" i="7" s="1"/>
  <c r="G164" i="7"/>
  <c r="G160" i="7" s="1"/>
  <c r="H164" i="7"/>
  <c r="H160" i="7" s="1"/>
  <c r="I164" i="7"/>
  <c r="I160" i="7" s="1"/>
  <c r="J164" i="7"/>
  <c r="K164" i="7"/>
  <c r="L164" i="7"/>
  <c r="M164" i="7"/>
  <c r="M160" i="7" s="1"/>
  <c r="N164" i="7"/>
  <c r="E164" i="7"/>
  <c r="E160" i="7" s="1"/>
  <c r="O177" i="7"/>
  <c r="O178" i="7"/>
  <c r="O176" i="7"/>
  <c r="F175" i="7"/>
  <c r="G175" i="7"/>
  <c r="H175" i="7"/>
  <c r="I175" i="7"/>
  <c r="J175" i="7"/>
  <c r="K175" i="7"/>
  <c r="L175" i="7"/>
  <c r="M175" i="7"/>
  <c r="N175" i="7"/>
  <c r="E175" i="7"/>
  <c r="O173" i="7"/>
  <c r="O174" i="7"/>
  <c r="O172" i="7"/>
  <c r="F171" i="7"/>
  <c r="G171" i="7"/>
  <c r="H171" i="7"/>
  <c r="I171" i="7"/>
  <c r="J171" i="7"/>
  <c r="K171" i="7"/>
  <c r="L171" i="7"/>
  <c r="M171" i="7"/>
  <c r="N171" i="7"/>
  <c r="E171" i="7"/>
  <c r="O169" i="7"/>
  <c r="O170" i="7"/>
  <c r="O168" i="7"/>
  <c r="F167" i="7"/>
  <c r="G167" i="7"/>
  <c r="H167" i="7"/>
  <c r="I167" i="7"/>
  <c r="J167" i="7"/>
  <c r="K167" i="7"/>
  <c r="L167" i="7"/>
  <c r="M167" i="7"/>
  <c r="N167" i="7"/>
  <c r="E167" i="7"/>
  <c r="F67" i="7"/>
  <c r="G67" i="7"/>
  <c r="H67" i="7"/>
  <c r="F66" i="7"/>
  <c r="G66" i="7"/>
  <c r="F153" i="7"/>
  <c r="G153" i="7"/>
  <c r="H153" i="7"/>
  <c r="I153" i="7"/>
  <c r="J153" i="7"/>
  <c r="K153" i="7"/>
  <c r="L153" i="7"/>
  <c r="M153" i="7"/>
  <c r="N153" i="7"/>
  <c r="F152" i="7"/>
  <c r="G152" i="7"/>
  <c r="H152" i="7"/>
  <c r="I152" i="7"/>
  <c r="J152" i="7"/>
  <c r="K152" i="7"/>
  <c r="L152" i="7"/>
  <c r="M152" i="7"/>
  <c r="N152" i="7"/>
  <c r="F151" i="7"/>
  <c r="G151" i="7"/>
  <c r="H151" i="7"/>
  <c r="I151" i="7"/>
  <c r="J151" i="7"/>
  <c r="K151" i="7"/>
  <c r="L151" i="7"/>
  <c r="M151" i="7"/>
  <c r="N151" i="7"/>
  <c r="E153" i="7"/>
  <c r="E152" i="7"/>
  <c r="E151" i="7"/>
  <c r="O156" i="7"/>
  <c r="O157" i="7"/>
  <c r="O155" i="7"/>
  <c r="F154" i="7"/>
  <c r="G154" i="7"/>
  <c r="H154" i="7"/>
  <c r="I154" i="7"/>
  <c r="J154" i="7"/>
  <c r="K154" i="7"/>
  <c r="L154" i="7"/>
  <c r="M154" i="7"/>
  <c r="N154" i="7"/>
  <c r="E154" i="7"/>
  <c r="F122" i="7"/>
  <c r="G122" i="7"/>
  <c r="H122" i="7"/>
  <c r="I122" i="7"/>
  <c r="J122" i="7"/>
  <c r="K122" i="7"/>
  <c r="L122" i="7"/>
  <c r="M122" i="7"/>
  <c r="N122" i="7"/>
  <c r="E124" i="7"/>
  <c r="E123" i="7"/>
  <c r="E122" i="7"/>
  <c r="F133" i="7"/>
  <c r="G133" i="7"/>
  <c r="H133" i="7"/>
  <c r="I133" i="7"/>
  <c r="J133" i="7"/>
  <c r="K133" i="7"/>
  <c r="L133" i="7"/>
  <c r="M133" i="7"/>
  <c r="N133" i="7"/>
  <c r="E133" i="7"/>
  <c r="F125" i="7"/>
  <c r="G125" i="7"/>
  <c r="H125" i="7"/>
  <c r="I125" i="7"/>
  <c r="J125" i="7"/>
  <c r="K125" i="7"/>
  <c r="L125" i="7"/>
  <c r="M125" i="7"/>
  <c r="N125" i="7"/>
  <c r="E125" i="7"/>
  <c r="F111" i="7"/>
  <c r="G111" i="7"/>
  <c r="H111" i="7"/>
  <c r="I111" i="7"/>
  <c r="J111" i="7"/>
  <c r="K111" i="7"/>
  <c r="L111" i="7"/>
  <c r="M111" i="7"/>
  <c r="N111" i="7"/>
  <c r="F110" i="7"/>
  <c r="G110" i="7"/>
  <c r="H110" i="7"/>
  <c r="I110" i="7"/>
  <c r="J110" i="7"/>
  <c r="K110" i="7"/>
  <c r="L110" i="7"/>
  <c r="M110" i="7"/>
  <c r="N110" i="7"/>
  <c r="F109" i="7"/>
  <c r="G109" i="7"/>
  <c r="G108" i="7" s="1"/>
  <c r="H109" i="7"/>
  <c r="I109" i="7"/>
  <c r="J109" i="7"/>
  <c r="K109" i="7"/>
  <c r="L109" i="7"/>
  <c r="M109" i="7"/>
  <c r="N109" i="7"/>
  <c r="E111" i="7"/>
  <c r="E110" i="7"/>
  <c r="E109" i="7"/>
  <c r="O118" i="7"/>
  <c r="O119" i="7"/>
  <c r="F116" i="7"/>
  <c r="G116" i="7"/>
  <c r="H116" i="7"/>
  <c r="I116" i="7"/>
  <c r="J116" i="7"/>
  <c r="K116" i="7"/>
  <c r="L116" i="7"/>
  <c r="M116" i="7"/>
  <c r="N116" i="7"/>
  <c r="E116" i="7"/>
  <c r="F112" i="7"/>
  <c r="G112" i="7"/>
  <c r="H112" i="7"/>
  <c r="I112" i="7"/>
  <c r="J112" i="7"/>
  <c r="K112" i="7"/>
  <c r="L112" i="7"/>
  <c r="M112" i="7"/>
  <c r="N112" i="7"/>
  <c r="E112" i="7"/>
  <c r="F87" i="7"/>
  <c r="H87" i="7"/>
  <c r="I87" i="7"/>
  <c r="I71" i="7" s="1"/>
  <c r="I67" i="7" s="1"/>
  <c r="J87" i="7"/>
  <c r="J71" i="7" s="1"/>
  <c r="J67" i="7" s="1"/>
  <c r="J59" i="7" s="1"/>
  <c r="K87" i="7"/>
  <c r="K71" i="7" s="1"/>
  <c r="K67" i="7" s="1"/>
  <c r="L87" i="7"/>
  <c r="L71" i="7" s="1"/>
  <c r="L67" i="7" s="1"/>
  <c r="M87" i="7"/>
  <c r="M71" i="7" s="1"/>
  <c r="M67" i="7" s="1"/>
  <c r="N87" i="7"/>
  <c r="N71" i="7" s="1"/>
  <c r="N67" i="7" s="1"/>
  <c r="N59" i="7" s="1"/>
  <c r="E87" i="7"/>
  <c r="E71" i="7" s="1"/>
  <c r="F86" i="7"/>
  <c r="G86" i="7"/>
  <c r="H86" i="7"/>
  <c r="H70" i="7" s="1"/>
  <c r="H66" i="7" s="1"/>
  <c r="H58" i="7" s="1"/>
  <c r="I86" i="7"/>
  <c r="I70" i="7" s="1"/>
  <c r="J86" i="7"/>
  <c r="J70" i="7" s="1"/>
  <c r="J66" i="7" s="1"/>
  <c r="K86" i="7"/>
  <c r="K70" i="7" s="1"/>
  <c r="K66" i="7" s="1"/>
  <c r="L86" i="7"/>
  <c r="L70" i="7" s="1"/>
  <c r="L66" i="7" s="1"/>
  <c r="L58" i="7" s="1"/>
  <c r="M86" i="7"/>
  <c r="N86" i="7"/>
  <c r="N70" i="7" s="1"/>
  <c r="N66" i="7" s="1"/>
  <c r="E86" i="7"/>
  <c r="F85" i="7"/>
  <c r="F69" i="7" s="1"/>
  <c r="G85" i="7"/>
  <c r="H85" i="7"/>
  <c r="I85" i="7"/>
  <c r="I69" i="7" s="1"/>
  <c r="J85" i="7"/>
  <c r="J69" i="7" s="1"/>
  <c r="J65" i="7" s="1"/>
  <c r="K85" i="7"/>
  <c r="L85" i="7"/>
  <c r="L69" i="7" s="1"/>
  <c r="L65" i="7" s="1"/>
  <c r="M85" i="7"/>
  <c r="M69" i="7" s="1"/>
  <c r="M65" i="7" s="1"/>
  <c r="N85" i="7"/>
  <c r="E85" i="7"/>
  <c r="F96" i="7"/>
  <c r="G96" i="7"/>
  <c r="H96" i="7"/>
  <c r="I96" i="7"/>
  <c r="J96" i="7"/>
  <c r="K96" i="7"/>
  <c r="L96" i="7"/>
  <c r="M96" i="7"/>
  <c r="N96" i="7"/>
  <c r="E96" i="7"/>
  <c r="F92" i="7"/>
  <c r="G92" i="7"/>
  <c r="H92" i="7"/>
  <c r="I92" i="7"/>
  <c r="J92" i="7"/>
  <c r="K92" i="7"/>
  <c r="L92" i="7"/>
  <c r="M92" i="7"/>
  <c r="N92" i="7"/>
  <c r="E92" i="7"/>
  <c r="F88" i="7"/>
  <c r="G88" i="7"/>
  <c r="H88" i="7"/>
  <c r="I88" i="7"/>
  <c r="J88" i="7"/>
  <c r="K88" i="7"/>
  <c r="L88" i="7"/>
  <c r="M88" i="7"/>
  <c r="N88" i="7"/>
  <c r="E88" i="7"/>
  <c r="F80" i="7"/>
  <c r="G80" i="7"/>
  <c r="H80" i="7"/>
  <c r="I80" i="7"/>
  <c r="J80" i="7"/>
  <c r="K80" i="7"/>
  <c r="L80" i="7"/>
  <c r="M80" i="7"/>
  <c r="N80" i="7"/>
  <c r="E80" i="7"/>
  <c r="F76" i="7"/>
  <c r="G76" i="7"/>
  <c r="H76" i="7"/>
  <c r="I76" i="7"/>
  <c r="J76" i="7"/>
  <c r="K76" i="7"/>
  <c r="L76" i="7"/>
  <c r="M76" i="7"/>
  <c r="N76" i="7"/>
  <c r="E76" i="7"/>
  <c r="F72" i="7"/>
  <c r="G72" i="7"/>
  <c r="H72" i="7"/>
  <c r="I72" i="7"/>
  <c r="J72" i="7"/>
  <c r="K72" i="7"/>
  <c r="L72" i="7"/>
  <c r="M72" i="7"/>
  <c r="N72" i="7"/>
  <c r="E72" i="7"/>
  <c r="F60" i="7"/>
  <c r="G60" i="7"/>
  <c r="H60" i="7"/>
  <c r="I60" i="7"/>
  <c r="J60" i="7"/>
  <c r="K60" i="7"/>
  <c r="L60" i="7"/>
  <c r="M60" i="7"/>
  <c r="N60" i="7"/>
  <c r="E60" i="7"/>
  <c r="F47" i="7"/>
  <c r="G47" i="7"/>
  <c r="H47" i="7"/>
  <c r="I47" i="7"/>
  <c r="J47" i="7"/>
  <c r="J46" i="7" s="1"/>
  <c r="K47" i="7"/>
  <c r="L47" i="7"/>
  <c r="M47" i="7"/>
  <c r="N47" i="7"/>
  <c r="F48" i="7"/>
  <c r="G48" i="7"/>
  <c r="H48" i="7"/>
  <c r="I48" i="7"/>
  <c r="I46" i="7" s="1"/>
  <c r="J48" i="7"/>
  <c r="K48" i="7"/>
  <c r="L48" i="7"/>
  <c r="M48" i="7"/>
  <c r="N48" i="7"/>
  <c r="F49" i="7"/>
  <c r="G49" i="7"/>
  <c r="I49" i="7"/>
  <c r="J49" i="7"/>
  <c r="K49" i="7"/>
  <c r="L49" i="7"/>
  <c r="M49" i="7"/>
  <c r="N49" i="7"/>
  <c r="O52" i="7"/>
  <c r="O54" i="7"/>
  <c r="O51" i="7"/>
  <c r="F50" i="7"/>
  <c r="G50" i="7"/>
  <c r="H50" i="7"/>
  <c r="I50" i="7"/>
  <c r="J50" i="7"/>
  <c r="K50" i="7"/>
  <c r="L50" i="7"/>
  <c r="M50" i="7"/>
  <c r="N50" i="7"/>
  <c r="E50" i="7"/>
  <c r="E49" i="7"/>
  <c r="E48" i="7"/>
  <c r="E47" i="7"/>
  <c r="F38" i="7"/>
  <c r="G38" i="7"/>
  <c r="H38" i="7"/>
  <c r="I38" i="7"/>
  <c r="J38" i="7"/>
  <c r="K38" i="7"/>
  <c r="L38" i="7"/>
  <c r="M38" i="7"/>
  <c r="N3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E40" i="7"/>
  <c r="E39" i="7"/>
  <c r="E38" i="7"/>
  <c r="O43" i="7"/>
  <c r="O39" i="7" s="1"/>
  <c r="O44" i="7"/>
  <c r="O42" i="7"/>
  <c r="O38" i="7" s="1"/>
  <c r="F41" i="7"/>
  <c r="G41" i="7"/>
  <c r="H41" i="7"/>
  <c r="I41" i="7"/>
  <c r="J41" i="7"/>
  <c r="K41" i="7"/>
  <c r="L41" i="7"/>
  <c r="M41" i="7"/>
  <c r="N41" i="7"/>
  <c r="E41" i="7"/>
  <c r="F28" i="7"/>
  <c r="G28" i="7"/>
  <c r="H28" i="7"/>
  <c r="I28" i="7"/>
  <c r="J28" i="7"/>
  <c r="K28" i="7"/>
  <c r="L28" i="7"/>
  <c r="M28" i="7"/>
  <c r="N28" i="7"/>
  <c r="F29" i="7"/>
  <c r="G29" i="7"/>
  <c r="H29" i="7"/>
  <c r="I29" i="7"/>
  <c r="J29" i="7"/>
  <c r="K29" i="7"/>
  <c r="L29" i="7"/>
  <c r="M29" i="7"/>
  <c r="N29" i="7"/>
  <c r="F30" i="7"/>
  <c r="G30" i="7"/>
  <c r="K30" i="7"/>
  <c r="L30" i="7"/>
  <c r="M30" i="7"/>
  <c r="N30" i="7"/>
  <c r="E30" i="7"/>
  <c r="E29" i="7"/>
  <c r="E28" i="7"/>
  <c r="F31" i="7"/>
  <c r="G31" i="7"/>
  <c r="H31" i="7"/>
  <c r="I31" i="7"/>
  <c r="J31" i="7"/>
  <c r="K31" i="7"/>
  <c r="L31" i="7"/>
  <c r="M31" i="7"/>
  <c r="N31" i="7"/>
  <c r="E31" i="7"/>
  <c r="F18" i="7"/>
  <c r="G18" i="7"/>
  <c r="H18" i="7"/>
  <c r="I18" i="7"/>
  <c r="J18" i="7"/>
  <c r="K18" i="7"/>
  <c r="L18" i="7"/>
  <c r="M18" i="7"/>
  <c r="N18" i="7"/>
  <c r="F19" i="7"/>
  <c r="G19" i="7"/>
  <c r="H19" i="7"/>
  <c r="I19" i="7"/>
  <c r="J19" i="7"/>
  <c r="K19" i="7"/>
  <c r="L19" i="7"/>
  <c r="M19" i="7"/>
  <c r="N19" i="7"/>
  <c r="F20" i="7"/>
  <c r="G20" i="7"/>
  <c r="K20" i="7"/>
  <c r="L20" i="7"/>
  <c r="M20" i="7"/>
  <c r="N20" i="7"/>
  <c r="E20" i="7"/>
  <c r="E19" i="7"/>
  <c r="E18" i="7"/>
  <c r="F21" i="7"/>
  <c r="G21" i="7"/>
  <c r="K21" i="7"/>
  <c r="L21" i="7"/>
  <c r="M21" i="7"/>
  <c r="N21" i="7"/>
  <c r="E21" i="7"/>
  <c r="O32" i="7"/>
  <c r="O22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5" i="7"/>
  <c r="M15" i="7"/>
  <c r="L15" i="7"/>
  <c r="I15" i="7"/>
  <c r="H15" i="7"/>
  <c r="N15" i="7"/>
  <c r="O15" i="7"/>
  <c r="O33" i="7"/>
  <c r="O29" i="7" s="1"/>
  <c r="O23" i="7"/>
  <c r="O19" i="7" s="1"/>
  <c r="O167" i="7"/>
  <c r="L108" i="7"/>
  <c r="I66" i="7"/>
  <c r="I58" i="7" s="1"/>
  <c r="E69" i="7"/>
  <c r="E65" i="7" s="1"/>
  <c r="I163" i="7"/>
  <c r="L17" i="7" l="1"/>
  <c r="G37" i="7"/>
  <c r="E46" i="7"/>
  <c r="K58" i="7"/>
  <c r="N108" i="7"/>
  <c r="M121" i="7"/>
  <c r="I121" i="7"/>
  <c r="O76" i="7"/>
  <c r="O96" i="7"/>
  <c r="O133" i="7"/>
  <c r="F59" i="7"/>
  <c r="K17" i="7"/>
  <c r="J17" i="7"/>
  <c r="E27" i="7"/>
  <c r="M37" i="7"/>
  <c r="N37" i="7"/>
  <c r="J37" i="7"/>
  <c r="F37" i="7"/>
  <c r="H46" i="7"/>
  <c r="N58" i="7"/>
  <c r="N13" i="7" s="1"/>
  <c r="J58" i="7"/>
  <c r="O88" i="7"/>
  <c r="I159" i="7"/>
  <c r="H13" i="7"/>
  <c r="M159" i="7"/>
  <c r="H159" i="7"/>
  <c r="H163" i="7"/>
  <c r="O18" i="7"/>
  <c r="O21" i="7"/>
  <c r="N17" i="7"/>
  <c r="I17" i="7"/>
  <c r="J27" i="7"/>
  <c r="O28" i="7"/>
  <c r="O31" i="7"/>
  <c r="M17" i="7"/>
  <c r="H17" i="7"/>
  <c r="K59" i="7"/>
  <c r="O116" i="7"/>
  <c r="O111" i="7"/>
  <c r="K108" i="7"/>
  <c r="H108" i="7"/>
  <c r="I108" i="7"/>
  <c r="O122" i="7"/>
  <c r="N150" i="7"/>
  <c r="J150" i="7"/>
  <c r="F150" i="7"/>
  <c r="K150" i="7"/>
  <c r="G150" i="7"/>
  <c r="H150" i="7"/>
  <c r="O171" i="7"/>
  <c r="O175" i="7"/>
  <c r="N163" i="7"/>
  <c r="O141" i="7"/>
  <c r="O145" i="7"/>
  <c r="E17" i="7"/>
  <c r="L46" i="7"/>
  <c r="M57" i="7"/>
  <c r="M12" i="7" s="1"/>
  <c r="M150" i="7"/>
  <c r="O153" i="7"/>
  <c r="O80" i="7"/>
  <c r="O30" i="7"/>
  <c r="O27" i="7" s="1"/>
  <c r="M27" i="7"/>
  <c r="I27" i="7"/>
  <c r="O20" i="7"/>
  <c r="F68" i="7"/>
  <c r="F65" i="7"/>
  <c r="F57" i="7" s="1"/>
  <c r="F12" i="7" s="1"/>
  <c r="G163" i="7"/>
  <c r="M163" i="7"/>
  <c r="F163" i="7"/>
  <c r="E37" i="7"/>
  <c r="I37" i="7"/>
  <c r="G46" i="7"/>
  <c r="E108" i="7"/>
  <c r="F84" i="7"/>
  <c r="F14" i="7"/>
  <c r="G13" i="7"/>
  <c r="K27" i="7"/>
  <c r="G27" i="7"/>
  <c r="O47" i="7"/>
  <c r="K84" i="7"/>
  <c r="G58" i="7"/>
  <c r="M59" i="7"/>
  <c r="M14" i="7" s="1"/>
  <c r="I59" i="7"/>
  <c r="I14" i="7" s="1"/>
  <c r="O109" i="7"/>
  <c r="M108" i="7"/>
  <c r="J108" i="7"/>
  <c r="F108" i="7"/>
  <c r="K121" i="7"/>
  <c r="G121" i="7"/>
  <c r="O154" i="7"/>
  <c r="L150" i="7"/>
  <c r="I150" i="7"/>
  <c r="O60" i="7"/>
  <c r="O72" i="7"/>
  <c r="O92" i="7"/>
  <c r="J68" i="7"/>
  <c r="G17" i="7"/>
  <c r="J84" i="7"/>
  <c r="E121" i="7"/>
  <c r="K37" i="7"/>
  <c r="O48" i="7"/>
  <c r="O50" i="7"/>
  <c r="N46" i="7"/>
  <c r="L59" i="7"/>
  <c r="L14" i="7" s="1"/>
  <c r="G161" i="7"/>
  <c r="G159" i="7" s="1"/>
  <c r="O112" i="7"/>
  <c r="E150" i="7"/>
  <c r="O152" i="7"/>
  <c r="G59" i="7"/>
  <c r="J163" i="7"/>
  <c r="J160" i="7"/>
  <c r="J159" i="7" s="1"/>
  <c r="E161" i="7"/>
  <c r="E163" i="7"/>
  <c r="E159" i="7" s="1"/>
  <c r="O165" i="7"/>
  <c r="O87" i="7"/>
  <c r="N27" i="7"/>
  <c r="H27" i="7"/>
  <c r="I65" i="7"/>
  <c r="I68" i="7"/>
  <c r="K69" i="7"/>
  <c r="K65" i="7" s="1"/>
  <c r="L84" i="7"/>
  <c r="L37" i="7"/>
  <c r="H37" i="7"/>
  <c r="M46" i="7"/>
  <c r="K46" i="7"/>
  <c r="F46" i="7"/>
  <c r="N69" i="7"/>
  <c r="N68" i="7" s="1"/>
  <c r="N84" i="7"/>
  <c r="J64" i="7"/>
  <c r="J57" i="7"/>
  <c r="J56" i="7" s="1"/>
  <c r="H69" i="7"/>
  <c r="H68" i="7" s="1"/>
  <c r="H84" i="7"/>
  <c r="K13" i="7"/>
  <c r="H59" i="7"/>
  <c r="H14" i="7" s="1"/>
  <c r="D9" i="30"/>
  <c r="O49" i="7"/>
  <c r="O85" i="7"/>
  <c r="L64" i="7"/>
  <c r="G84" i="7"/>
  <c r="O110" i="7"/>
  <c r="O123" i="7"/>
  <c r="N121" i="7"/>
  <c r="L121" i="7"/>
  <c r="J121" i="7"/>
  <c r="H121" i="7"/>
  <c r="K163" i="7"/>
  <c r="O124" i="7"/>
  <c r="O125" i="7"/>
  <c r="O129" i="7"/>
  <c r="O137" i="7"/>
  <c r="F159" i="7"/>
  <c r="K14" i="7"/>
  <c r="O40" i="7"/>
  <c r="O37" i="7" s="1"/>
  <c r="O41" i="7"/>
  <c r="M70" i="7"/>
  <c r="M84" i="7"/>
  <c r="O67" i="7"/>
  <c r="E57" i="7"/>
  <c r="L68" i="7"/>
  <c r="O71" i="7"/>
  <c r="E67" i="7"/>
  <c r="I84" i="7"/>
  <c r="G69" i="7"/>
  <c r="L57" i="7"/>
  <c r="N14" i="7"/>
  <c r="J14" i="7"/>
  <c r="I13" i="7"/>
  <c r="F17" i="7"/>
  <c r="L27" i="7"/>
  <c r="F27" i="7"/>
  <c r="O86" i="7"/>
  <c r="E70" i="7"/>
  <c r="E68" i="7" s="1"/>
  <c r="E84" i="7"/>
  <c r="O151" i="7"/>
  <c r="F58" i="7"/>
  <c r="F13" i="7"/>
  <c r="L160" i="7"/>
  <c r="L159" i="7" s="1"/>
  <c r="L163" i="7"/>
  <c r="N160" i="7"/>
  <c r="N159" i="7" s="1"/>
  <c r="L13" i="7"/>
  <c r="J13" i="7"/>
  <c r="O164" i="7"/>
  <c r="O162" i="7"/>
  <c r="O166" i="7"/>
  <c r="K160" i="7"/>
  <c r="K159" i="7" s="1"/>
  <c r="N65" i="7" l="1"/>
  <c r="F64" i="7"/>
  <c r="O161" i="7"/>
  <c r="O17" i="7"/>
  <c r="H65" i="7"/>
  <c r="G14" i="7"/>
  <c r="O108" i="7"/>
  <c r="O163" i="7"/>
  <c r="F56" i="7"/>
  <c r="O150" i="7"/>
  <c r="O84" i="7"/>
  <c r="J12" i="7"/>
  <c r="J11" i="7" s="1"/>
  <c r="K68" i="7"/>
  <c r="O46" i="7"/>
  <c r="J15" i="7"/>
  <c r="L56" i="7"/>
  <c r="O121" i="7"/>
  <c r="K57" i="7"/>
  <c r="K64" i="7"/>
  <c r="I57" i="7"/>
  <c r="I64" i="7"/>
  <c r="N64" i="7"/>
  <c r="N57" i="7"/>
  <c r="G65" i="7"/>
  <c r="G68" i="7"/>
  <c r="E14" i="7"/>
  <c r="O14" i="7" s="1"/>
  <c r="E59" i="7"/>
  <c r="O59" i="7" s="1"/>
  <c r="M66" i="7"/>
  <c r="M68" i="7"/>
  <c r="O160" i="7"/>
  <c r="O159" i="7" s="1"/>
  <c r="O70" i="7"/>
  <c r="E66" i="7"/>
  <c r="F11" i="7"/>
  <c r="L12" i="7"/>
  <c r="L11" i="7" s="1"/>
  <c r="H57" i="7"/>
  <c r="H64" i="7"/>
  <c r="E12" i="7"/>
  <c r="O69" i="7"/>
  <c r="O68" i="7" l="1"/>
  <c r="I12" i="7"/>
  <c r="I11" i="7" s="1"/>
  <c r="I56" i="7"/>
  <c r="K56" i="7"/>
  <c r="K12" i="7"/>
  <c r="K11" i="7" s="1"/>
  <c r="E13" i="7"/>
  <c r="E11" i="7" s="1"/>
  <c r="E58" i="7"/>
  <c r="E64" i="7"/>
  <c r="E15" i="7" s="1"/>
  <c r="M58" i="7"/>
  <c r="M64" i="7"/>
  <c r="O66" i="7"/>
  <c r="G57" i="7"/>
  <c r="G64" i="7"/>
  <c r="O65" i="7"/>
  <c r="N56" i="7"/>
  <c r="N12" i="7"/>
  <c r="N11" i="7" s="1"/>
  <c r="H56" i="7"/>
  <c r="H12" i="7"/>
  <c r="H11" i="7" s="1"/>
  <c r="M56" i="7" l="1"/>
  <c r="M13" i="7"/>
  <c r="M11" i="7" s="1"/>
  <c r="O58" i="7"/>
  <c r="E56" i="7"/>
  <c r="O64" i="7"/>
  <c r="G12" i="7"/>
  <c r="G56" i="7"/>
  <c r="O57" i="7"/>
  <c r="O56" i="7" l="1"/>
  <c r="G11" i="7"/>
  <c r="O12" i="7"/>
  <c r="O13" i="7"/>
  <c r="O11" i="7" l="1"/>
</calcChain>
</file>

<file path=xl/sharedStrings.xml><?xml version="1.0" encoding="utf-8"?>
<sst xmlns="http://schemas.openxmlformats.org/spreadsheetml/2006/main" count="706" uniqueCount="322">
  <si>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</si>
  <si>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</si>
  <si>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</si>
  <si>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</si>
  <si>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</si>
  <si>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</si>
  <si>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</si>
  <si>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</si>
  <si>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</si>
  <si>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</si>
  <si>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</si>
  <si>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</si>
  <si>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</si>
  <si>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</si>
  <si>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</si>
  <si>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</si>
  <si>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</si>
  <si>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</si>
  <si>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</si>
  <si>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</si>
  <si>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</si>
  <si>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</si>
  <si>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</si>
  <si>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</si>
  <si>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</si>
  <si>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</si>
  <si>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</si>
  <si>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</si>
  <si>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</si>
  <si>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</si>
  <si>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</si>
  <si>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</si>
  <si>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</si>
  <si>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</si>
  <si>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</si>
  <si>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</si>
  <si>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</si>
  <si>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</si>
  <si>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</si>
  <si>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</si>
  <si>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</si>
  <si>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</si>
  <si>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</si>
  <si>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</si>
  <si>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</si>
  <si>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</si>
  <si>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</si>
  <si>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</si>
  <si>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</si>
  <si>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</si>
  <si>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</si>
  <si>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</si>
  <si>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</si>
  <si>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</si>
  <si>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</si>
  <si>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</si>
  <si>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</si>
  <si>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</si>
  <si>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</si>
  <si>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</si>
  <si>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</si>
  <si>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</si>
  <si>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</si>
  <si>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</si>
  <si>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</si>
  <si>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</si>
  <si>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</si>
  <si>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</si>
  <si>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</si>
  <si>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</si>
  <si>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</si>
  <si>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</si>
  <si>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</si>
  <si>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</si>
  <si>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</si>
  <si>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</si>
  <si>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</si>
  <si>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</si>
  <si>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</si>
  <si>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</si>
  <si>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</si>
  <si>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</si>
  <si>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</si>
  <si>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</si>
  <si>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</si>
  <si>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</si>
  <si>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</si>
  <si>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</si>
  <si>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</si>
  <si>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</si>
  <si>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</si>
  <si>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</si>
  <si>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</si>
  <si>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</si>
  <si>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</si>
  <si>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</si>
  <si>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</si>
  <si>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</si>
  <si>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</si>
  <si>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</si>
  <si>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</si>
  <si>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</si>
  <si>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</si>
  <si>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</si>
  <si>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</si>
  <si>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</si>
  <si>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</si>
  <si>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</si>
  <si>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</si>
  <si>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</si>
  <si>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</si>
  <si>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</si>
  <si>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</si>
  <si>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</si>
  <si>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</si>
  <si>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</si>
  <si>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</si>
  <si>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</si>
  <si>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</si>
  <si>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</si>
  <si>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</si>
  <si>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</si>
  <si>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</si>
  <si>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</si>
  <si>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</si>
  <si>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</si>
  <si>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</si>
  <si>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</si>
  <si>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</si>
  <si>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</si>
  <si>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</si>
  <si>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</si>
  <si>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</si>
  <si>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</si>
  <si>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</si>
  <si>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</si>
  <si>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</si>
  <si>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</si>
  <si>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</si>
  <si>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</si>
  <si>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</si>
  <si>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</si>
  <si>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</si>
  <si>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</si>
  <si>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</si>
  <si>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</si>
  <si>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</si>
  <si>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</si>
  <si>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</si>
  <si>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</si>
  <si>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</si>
  <si>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</si>
  <si>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</si>
  <si>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</si>
  <si>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</si>
  <si>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</si>
  <si>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</si>
  <si>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</si>
  <si>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</si>
  <si>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</si>
  <si>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</si>
  <si>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</si>
  <si>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</si>
  <si>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</si>
  <si>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</si>
  <si>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</si>
  <si>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</si>
  <si>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</si>
  <si>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</si>
  <si>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</si>
  <si>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</si>
  <si>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</si>
  <si>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</si>
  <si>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</si>
  <si>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</si>
  <si>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</si>
  <si>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</si>
  <si>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</si>
  <si>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</si>
  <si>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</si>
  <si>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</si>
  <si>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</si>
  <si>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</si>
  <si>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</si>
  <si>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</si>
  <si>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</si>
  <si>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</si>
  <si>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</si>
  <si>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</si>
  <si>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</si>
  <si>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</si>
  <si>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</si>
  <si>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</si>
  <si>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</si>
  <si>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</si>
  <si>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</si>
  <si>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</si>
  <si>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</si>
  <si>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</si>
  <si>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</si>
  <si>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</si>
  <si>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</si>
  <si>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</si>
  <si>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</si>
  <si>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</si>
  <si>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</si>
  <si>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</si>
  <si>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</si>
  <si>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</si>
  <si>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</si>
  <si>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</si>
  <si>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</si>
  <si>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</si>
  <si>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</si>
  <si>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</si>
  <si>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</si>
  <si>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</si>
  <si>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</si>
  <si>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</si>
  <si>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</si>
  <si>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</si>
  <si>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</si>
  <si>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</si>
  <si>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</si>
  <si>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</si>
  <si>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</si>
  <si>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</si>
  <si>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</si>
  <si>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</si>
  <si>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</si>
  <si>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</si>
  <si>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</si>
  <si>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</si>
  <si>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</si>
  <si>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</si>
  <si>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</si>
  <si>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</si>
  <si>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</si>
  <si>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</si>
  <si>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</si>
  <si>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</si>
  <si>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</si>
  <si>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</si>
  <si>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</si>
  <si>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</si>
  <si>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</si>
  <si>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</si>
  <si>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</si>
  <si>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</si>
  <si>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</si>
  <si>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</si>
  <si>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</si>
  <si>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</si>
  <si>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</si>
  <si>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</si>
  <si>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</si>
  <si>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</si>
  <si>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</si>
  <si>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</si>
  <si>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</si>
  <si>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</si>
  <si>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</si>
  <si>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</si>
  <si>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</si>
  <si>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</si>
  <si>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</si>
  <si>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</si>
  <si>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</si>
  <si>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</si>
  <si>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</si>
  <si>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</si>
  <si>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</si>
  <si>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</si>
  <si>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</si>
  <si>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</si>
  <si>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</si>
  <si>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 жителей до 50 тысяч человек</t>
  </si>
  <si>
    <t>МКУ Центральная районная библиотека</t>
  </si>
  <si>
    <t>Капитальный ремонт помещений здания, расположенного по адресу: п.Терней, ул.Ивановская, д.4 (2 этаж - под МКУ Центральная районная библиотека, 3 этаж-под МКУ ДО ДШИ)</t>
  </si>
  <si>
    <t>5.4.</t>
  </si>
  <si>
    <t>5.5.</t>
  </si>
  <si>
    <t>Реализация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 зрительного зала сельского клуба с.Амгу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</si>
  <si>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</si>
  <si>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</si>
  <si>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</si>
  <si>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</si>
  <si>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</si>
  <si>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</si>
  <si>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</si>
  <si>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</si>
  <si>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</si>
  <si>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</si>
  <si>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</si>
  <si>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</si>
  <si>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Проектирование фотолюминесцентной эвакуационной системы и ее элементов МКУ ДШИ (п.Пластун)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</si>
  <si>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</si>
  <si>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</si>
  <si>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</si>
  <si>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</si>
  <si>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</si>
  <si>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</si>
  <si>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</si>
  <si>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</si>
  <si>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</si>
  <si>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Обеспечение информационно-техническим, звуковым, световым оборудованием и мебелью МКУ ДО ДШИ</t>
  </si>
  <si>
    <t>Обеспечение информационно-техническим, звуковым, световым оборудованием и мебелью МКУ РЦНТ</t>
  </si>
  <si>
    <t>Приобретение книжной, журнальной и газетной продукции (подписка, пополнение фонда)</t>
  </si>
  <si>
    <t>добровольные пожертвования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</si>
  <si>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</si>
  <si>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</si>
  <si>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</si>
  <si>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</si>
  <si>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</si>
  <si>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</si>
  <si>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</si>
  <si>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</si>
  <si>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Разработка проектно-сметной документации (ПСД) на капитальный ремонт помещений по адресу: п.Терней, ул.Ивановская, 4</t>
  </si>
  <si>
    <t>Установка отопления в сельском клубе с.Усть-Соболевка</t>
  </si>
  <si>
    <t>Ремонт зрительного зала сельского клуба с.Амгу</t>
  </si>
  <si>
    <t>к постановлению администрации</t>
  </si>
  <si>
    <t>Тернейского муниципального округа</t>
  </si>
  <si>
    <t>от 29.06.2021 № 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</si>
</sst>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8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69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9" xfId="0" applyNumberFormat="1" applyFont="1" applyFill="1" applyBorder="1" applyAlignment="1">
      <alignment horizontal="center"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39" fillId="3" borderId="10" xfId="0" applyNumberFormat="1" applyFont="1" applyFill="1" applyBorder="1" applyAlignment="1">
      <alignment horizontal="center" vertical="center" wrapText="1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0" borderId="0" xfId="0" applyFont="1" applyAlignment="1">
      <alignment horizontal="right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  <xf numFmtId="0" fontId="38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55" t="s">
        <v>61</v>
      </c>
      <c r="H1" s="255"/>
      <c r="I1" s="255"/>
      <c r="J1" s="255"/>
      <c r="K1" s="255"/>
      <c r="L1" s="255"/>
      <c r="M1" s="255"/>
    </row>
    <row r="2" spans="1:13" ht="45.75" customHeight="1" x14ac:dyDescent="0.2">
      <c r="G2" s="256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56"/>
      <c r="I2" s="256"/>
      <c r="J2" s="256"/>
      <c r="K2" s="256"/>
      <c r="L2" s="256"/>
      <c r="M2" s="256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55" t="s">
        <v>230</v>
      </c>
      <c r="H4" s="255"/>
      <c r="I4" s="255"/>
      <c r="J4" s="255"/>
      <c r="K4" s="255"/>
      <c r="L4" s="255"/>
      <c r="M4" s="255"/>
    </row>
    <row r="5" spans="1:13" s="69" customFormat="1" ht="117" customHeight="1" x14ac:dyDescent="0.3">
      <c r="A5" s="66"/>
      <c r="B5" s="67"/>
      <c r="C5" s="68"/>
      <c r="D5" s="68"/>
      <c r="F5" s="118"/>
      <c r="G5" s="256" t="s">
        <v>225</v>
      </c>
      <c r="H5" s="256"/>
      <c r="I5" s="256"/>
      <c r="J5" s="256"/>
      <c r="K5" s="256"/>
      <c r="L5" s="256"/>
      <c r="M5" s="256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60" t="s">
        <v>124</v>
      </c>
      <c r="B12" s="262" t="s">
        <v>84</v>
      </c>
      <c r="C12" s="264" t="s">
        <v>10</v>
      </c>
      <c r="D12" s="264" t="s">
        <v>11</v>
      </c>
      <c r="E12" s="264"/>
      <c r="F12" s="264"/>
      <c r="G12" s="264"/>
      <c r="H12" s="264"/>
      <c r="I12" s="264"/>
      <c r="J12" s="264"/>
      <c r="K12" s="264"/>
      <c r="L12" s="264"/>
      <c r="M12" s="264"/>
    </row>
    <row r="13" spans="1:13" s="63" customFormat="1" ht="15.75" x14ac:dyDescent="0.2">
      <c r="A13" s="261"/>
      <c r="B13" s="263"/>
      <c r="C13" s="264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57" t="s">
        <v>99</v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9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57" t="s">
        <v>123</v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9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57" t="s">
        <v>121</v>
      </c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9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57" t="s">
        <v>122</v>
      </c>
      <c r="B33" s="258"/>
      <c r="C33" s="258"/>
      <c r="D33" s="258"/>
      <c r="E33" s="258"/>
      <c r="F33" s="258"/>
      <c r="G33" s="258"/>
      <c r="H33" s="258"/>
      <c r="I33" s="258"/>
      <c r="J33" s="258"/>
      <c r="K33" s="258"/>
      <c r="L33" s="258"/>
      <c r="M33" s="259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269" t="s">
        <v>3</v>
      </c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271" t="s">
        <v>176</v>
      </c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269" t="s">
        <v>231</v>
      </c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271" t="s">
        <v>183</v>
      </c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272" t="s">
        <v>88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</row>
    <row r="9" spans="1:37" s="156" customFormat="1" ht="36.75" x14ac:dyDescent="0.45">
      <c r="A9" s="275" t="s">
        <v>89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  <c r="AF9" s="275"/>
    </row>
    <row r="10" spans="1:37" s="156" customFormat="1" ht="36.75" x14ac:dyDescent="0.45">
      <c r="A10" s="273" t="s">
        <v>226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270" t="s">
        <v>16</v>
      </c>
      <c r="B12" s="274" t="s">
        <v>161</v>
      </c>
      <c r="C12" s="270" t="s">
        <v>169</v>
      </c>
      <c r="D12" s="270"/>
      <c r="E12" s="270"/>
      <c r="F12" s="270"/>
      <c r="G12" s="270"/>
      <c r="H12" s="270" t="s">
        <v>169</v>
      </c>
      <c r="I12" s="270"/>
      <c r="J12" s="270"/>
      <c r="K12" s="270"/>
      <c r="L12" s="270"/>
      <c r="M12" s="270" t="s">
        <v>169</v>
      </c>
      <c r="N12" s="270"/>
      <c r="O12" s="270"/>
      <c r="P12" s="270"/>
      <c r="Q12" s="270"/>
      <c r="R12" s="270" t="s">
        <v>169</v>
      </c>
      <c r="S12" s="270"/>
      <c r="T12" s="270"/>
      <c r="U12" s="270"/>
      <c r="V12" s="270"/>
      <c r="W12" s="270" t="s">
        <v>169</v>
      </c>
      <c r="X12" s="270"/>
      <c r="Y12" s="270"/>
      <c r="Z12" s="270"/>
      <c r="AA12" s="270"/>
      <c r="AB12" s="270" t="s">
        <v>169</v>
      </c>
      <c r="AC12" s="270"/>
      <c r="AD12" s="270"/>
      <c r="AE12" s="270"/>
      <c r="AF12" s="270"/>
      <c r="AG12" s="266" t="s">
        <v>169</v>
      </c>
      <c r="AH12" s="266"/>
      <c r="AI12" s="266"/>
      <c r="AJ12" s="266"/>
      <c r="AK12" s="266"/>
    </row>
    <row r="13" spans="1:37" s="157" customFormat="1" ht="404.25" customHeight="1" x14ac:dyDescent="0.4">
      <c r="A13" s="270"/>
      <c r="B13" s="274"/>
      <c r="C13" s="276" t="s">
        <v>182</v>
      </c>
      <c r="D13" s="276" t="s">
        <v>164</v>
      </c>
      <c r="E13" s="276" t="s">
        <v>165</v>
      </c>
      <c r="F13" s="276" t="s">
        <v>166</v>
      </c>
      <c r="G13" s="276" t="s">
        <v>167</v>
      </c>
      <c r="H13" s="276" t="s">
        <v>170</v>
      </c>
      <c r="I13" s="276" t="s">
        <v>164</v>
      </c>
      <c r="J13" s="276" t="s">
        <v>165</v>
      </c>
      <c r="K13" s="276" t="s">
        <v>166</v>
      </c>
      <c r="L13" s="276" t="s">
        <v>167</v>
      </c>
      <c r="M13" s="276" t="s">
        <v>170</v>
      </c>
      <c r="N13" s="276" t="s">
        <v>164</v>
      </c>
      <c r="O13" s="276" t="s">
        <v>165</v>
      </c>
      <c r="P13" s="276" t="s">
        <v>166</v>
      </c>
      <c r="Q13" s="276" t="s">
        <v>167</v>
      </c>
      <c r="R13" s="276" t="s">
        <v>170</v>
      </c>
      <c r="S13" s="276" t="s">
        <v>164</v>
      </c>
      <c r="T13" s="276" t="s">
        <v>165</v>
      </c>
      <c r="U13" s="276" t="s">
        <v>166</v>
      </c>
      <c r="V13" s="276" t="s">
        <v>167</v>
      </c>
      <c r="W13" s="276" t="s">
        <v>170</v>
      </c>
      <c r="X13" s="276" t="s">
        <v>164</v>
      </c>
      <c r="Y13" s="276" t="s">
        <v>165</v>
      </c>
      <c r="Z13" s="276" t="s">
        <v>166</v>
      </c>
      <c r="AA13" s="276" t="s">
        <v>167</v>
      </c>
      <c r="AB13" s="276" t="s">
        <v>170</v>
      </c>
      <c r="AC13" s="276" t="s">
        <v>164</v>
      </c>
      <c r="AD13" s="276" t="s">
        <v>165</v>
      </c>
      <c r="AE13" s="276" t="s">
        <v>166</v>
      </c>
      <c r="AF13" s="276" t="s">
        <v>167</v>
      </c>
      <c r="AG13" s="267" t="s">
        <v>170</v>
      </c>
      <c r="AH13" s="267" t="s">
        <v>164</v>
      </c>
      <c r="AI13" s="267" t="s">
        <v>165</v>
      </c>
      <c r="AJ13" s="267" t="s">
        <v>166</v>
      </c>
      <c r="AK13" s="267" t="s">
        <v>167</v>
      </c>
    </row>
    <row r="14" spans="1:37" s="157" customFormat="1" ht="40.5" customHeight="1" x14ac:dyDescent="0.4">
      <c r="A14" s="270"/>
      <c r="B14" s="274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68"/>
      <c r="AH14" s="268"/>
      <c r="AI14" s="268"/>
      <c r="AJ14" s="268"/>
      <c r="AK14" s="268"/>
    </row>
    <row r="15" spans="1:37" s="151" customFormat="1" ht="38.25" customHeight="1" x14ac:dyDescent="0.4">
      <c r="A15" s="270"/>
      <c r="B15" s="274"/>
      <c r="C15" s="274" t="s">
        <v>135</v>
      </c>
      <c r="D15" s="274"/>
      <c r="E15" s="274"/>
      <c r="F15" s="274"/>
      <c r="G15" s="274"/>
      <c r="H15" s="274" t="s">
        <v>136</v>
      </c>
      <c r="I15" s="274"/>
      <c r="J15" s="274"/>
      <c r="K15" s="274"/>
      <c r="L15" s="274"/>
      <c r="M15" s="274" t="s">
        <v>137</v>
      </c>
      <c r="N15" s="274"/>
      <c r="O15" s="274"/>
      <c r="P15" s="274"/>
      <c r="Q15" s="274"/>
      <c r="R15" s="274" t="s">
        <v>138</v>
      </c>
      <c r="S15" s="274"/>
      <c r="T15" s="274"/>
      <c r="U15" s="274"/>
      <c r="V15" s="274"/>
      <c r="W15" s="274" t="s">
        <v>139</v>
      </c>
      <c r="X15" s="274"/>
      <c r="Y15" s="274"/>
      <c r="Z15" s="274"/>
      <c r="AA15" s="274"/>
      <c r="AB15" s="274" t="s">
        <v>168</v>
      </c>
      <c r="AC15" s="274"/>
      <c r="AD15" s="274"/>
      <c r="AE15" s="274"/>
      <c r="AF15" s="274"/>
      <c r="AG15" s="265" t="s">
        <v>229</v>
      </c>
      <c r="AH15" s="265"/>
      <c r="AI15" s="265"/>
      <c r="AJ15" s="265"/>
      <c r="AK15" s="265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178"/>
  <sheetViews>
    <sheetView tabSelected="1" view="pageBreakPreview" zoomScale="55" zoomScaleNormal="55" zoomScaleSheetLayoutView="55" workbookViewId="0">
      <pane xSplit="3" ySplit="9" topLeftCell="D10" activePane="bottomRight" state="frozen"/>
      <selection pane="topRight" activeCell="D1" sqref="D1"/>
      <selection pane="bottomLeft" activeCell="A6" sqref="A6"/>
      <selection pane="bottomRight" activeCell="A10" sqref="A10:O10"/>
    </sheetView>
  </sheetViews>
  <sheetFormatPr defaultColWidth="11.42578125" defaultRowHeight="20.25" x14ac:dyDescent="0.3"/>
  <cols>
    <col min="1" max="1" width="7.7109375" style="172" customWidth="1"/>
    <col min="2" max="2" width="27.42578125" style="207" customWidth="1"/>
    <col min="3" max="3" width="20.7109375" style="174" customWidth="1"/>
    <col min="4" max="4" width="25.85546875" style="174" customWidth="1"/>
    <col min="5" max="5" width="20.7109375" style="174" customWidth="1"/>
    <col min="6" max="6" width="21.28515625" style="174" customWidth="1"/>
    <col min="7" max="7" width="22.42578125" style="174" customWidth="1"/>
    <col min="8" max="8" width="23.28515625" style="175" customWidth="1"/>
    <col min="9" max="9" width="33.42578125" style="175" customWidth="1"/>
    <col min="10" max="10" width="31.28515625" style="175" customWidth="1"/>
    <col min="11" max="12" width="12.285156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24.75" customHeight="1" x14ac:dyDescent="0.3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368" t="s">
        <v>61</v>
      </c>
      <c r="L2" s="368"/>
      <c r="M2" s="368"/>
      <c r="N2" s="368"/>
      <c r="O2" s="368"/>
    </row>
    <row r="3" spans="1:19" ht="30" customHeight="1" x14ac:dyDescent="0.3">
      <c r="A3" s="254"/>
      <c r="B3" s="254"/>
      <c r="C3" s="254"/>
      <c r="D3" s="254"/>
      <c r="E3" s="254"/>
      <c r="F3" s="254"/>
      <c r="G3" s="254"/>
      <c r="H3" s="254"/>
      <c r="I3" s="254"/>
      <c r="J3" s="254"/>
      <c r="K3" s="368" t="s">
        <v>319</v>
      </c>
      <c r="L3" s="368"/>
      <c r="M3" s="368"/>
      <c r="N3" s="368"/>
      <c r="O3" s="368"/>
    </row>
    <row r="4" spans="1:19" ht="24.75" customHeight="1" x14ac:dyDescent="0.3">
      <c r="A4" s="254"/>
      <c r="B4" s="254"/>
      <c r="C4" s="254"/>
      <c r="D4" s="254"/>
      <c r="E4" s="254"/>
      <c r="F4" s="254"/>
      <c r="G4" s="254"/>
      <c r="H4" s="254"/>
      <c r="I4" s="254"/>
      <c r="J4" s="254"/>
      <c r="K4" s="368" t="s">
        <v>320</v>
      </c>
      <c r="L4" s="368"/>
      <c r="M4" s="368"/>
      <c r="N4" s="368"/>
      <c r="O4" s="368"/>
    </row>
    <row r="5" spans="1:19" ht="25.5" customHeight="1" x14ac:dyDescent="0.3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368" t="s">
        <v>321</v>
      </c>
      <c r="L5" s="368"/>
      <c r="M5" s="368"/>
      <c r="N5" s="368"/>
      <c r="O5" s="368"/>
    </row>
    <row r="6" spans="1:19" ht="60" customHeight="1" x14ac:dyDescent="0.3">
      <c r="A6" s="320" t="s">
        <v>310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</row>
    <row r="7" spans="1:19" ht="21" customHeight="1" x14ac:dyDescent="0.3">
      <c r="A7" s="311" t="s">
        <v>16</v>
      </c>
      <c r="B7" s="315" t="s">
        <v>234</v>
      </c>
      <c r="C7" s="313" t="s">
        <v>6</v>
      </c>
      <c r="D7" s="315" t="s">
        <v>160</v>
      </c>
      <c r="E7" s="311" t="s">
        <v>240</v>
      </c>
      <c r="F7" s="317"/>
      <c r="G7" s="317"/>
      <c r="H7" s="317"/>
      <c r="I7" s="317"/>
      <c r="J7" s="317"/>
      <c r="K7" s="317"/>
      <c r="L7" s="317"/>
      <c r="M7" s="317"/>
      <c r="N7" s="317"/>
      <c r="O7" s="313"/>
    </row>
    <row r="8" spans="1:19" ht="68.25" customHeight="1" x14ac:dyDescent="0.3">
      <c r="A8" s="312"/>
      <c r="B8" s="316"/>
      <c r="C8" s="314"/>
      <c r="D8" s="316"/>
      <c r="E8" s="177">
        <v>2018</v>
      </c>
      <c r="F8" s="177">
        <v>2019</v>
      </c>
      <c r="G8" s="177">
        <v>2020</v>
      </c>
      <c r="H8" s="177">
        <v>2021</v>
      </c>
      <c r="I8" s="177">
        <v>2022</v>
      </c>
      <c r="J8" s="177">
        <v>2023</v>
      </c>
      <c r="K8" s="177">
        <v>2024</v>
      </c>
      <c r="L8" s="177">
        <v>2025</v>
      </c>
      <c r="M8" s="177">
        <v>2026</v>
      </c>
      <c r="N8" s="177">
        <v>2027</v>
      </c>
      <c r="O8" s="178" t="s">
        <v>238</v>
      </c>
    </row>
    <row r="9" spans="1:19" ht="18.75" customHeight="1" x14ac:dyDescent="0.3">
      <c r="A9" s="179">
        <v>1</v>
      </c>
      <c r="B9" s="179">
        <v>2</v>
      </c>
      <c r="C9" s="179">
        <v>3</v>
      </c>
      <c r="D9" s="179">
        <v>4</v>
      </c>
      <c r="E9" s="179">
        <v>5</v>
      </c>
      <c r="F9" s="179">
        <v>6</v>
      </c>
      <c r="G9" s="179">
        <v>7</v>
      </c>
      <c r="H9" s="179">
        <v>8</v>
      </c>
      <c r="I9" s="179">
        <v>9</v>
      </c>
      <c r="J9" s="179">
        <v>10</v>
      </c>
      <c r="K9" s="179">
        <v>11</v>
      </c>
      <c r="L9" s="179">
        <v>12</v>
      </c>
      <c r="M9" s="245">
        <v>13</v>
      </c>
      <c r="N9" s="245">
        <v>14</v>
      </c>
      <c r="O9" s="245">
        <v>15</v>
      </c>
    </row>
    <row r="10" spans="1:19" ht="47.25" customHeight="1" x14ac:dyDescent="0.3">
      <c r="A10" s="323" t="s">
        <v>242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5"/>
    </row>
    <row r="11" spans="1:19" ht="29.25" customHeight="1" x14ac:dyDescent="0.3">
      <c r="A11" s="326" t="s">
        <v>241</v>
      </c>
      <c r="B11" s="327"/>
      <c r="C11" s="327"/>
      <c r="D11" s="328"/>
      <c r="E11" s="215">
        <f>E12+E13+E14</f>
        <v>200000</v>
      </c>
      <c r="F11" s="215">
        <f t="shared" ref="F11:N11" si="0">F12+F13+F14</f>
        <v>9288201.1799999997</v>
      </c>
      <c r="G11" s="215">
        <f>G12+G13+G14</f>
        <v>8235186.4500000002</v>
      </c>
      <c r="H11" s="215">
        <f>H12+H13+H14</f>
        <v>30657405.040000003</v>
      </c>
      <c r="I11" s="215">
        <f t="shared" si="0"/>
        <v>17757412.620000001</v>
      </c>
      <c r="J11" s="215">
        <f>J12+J13+J14</f>
        <v>18788340.460000001</v>
      </c>
      <c r="K11" s="215">
        <f t="shared" si="0"/>
        <v>0</v>
      </c>
      <c r="L11" s="215">
        <f t="shared" si="0"/>
        <v>0</v>
      </c>
      <c r="M11" s="215">
        <f t="shared" si="0"/>
        <v>0</v>
      </c>
      <c r="N11" s="215">
        <f t="shared" si="0"/>
        <v>0</v>
      </c>
      <c r="O11" s="215">
        <f>O12+O13+O14</f>
        <v>84926545.75</v>
      </c>
      <c r="R11" s="180"/>
    </row>
    <row r="12" spans="1:19" ht="36.75" customHeight="1" x14ac:dyDescent="0.3">
      <c r="A12" s="326" t="s">
        <v>50</v>
      </c>
      <c r="B12" s="327"/>
      <c r="C12" s="327"/>
      <c r="D12" s="328"/>
      <c r="E12" s="216">
        <f t="shared" ref="E12:N12" si="1">E18+E28+E38+E47+E57+E61+E65+E73+E77+E81+E85+E89+E93+E97+E101+E109+E113+E117+E126+E134+E151+E155+E164+E168+E172+E176</f>
        <v>0</v>
      </c>
      <c r="F12" s="216">
        <f t="shared" si="1"/>
        <v>0</v>
      </c>
      <c r="G12" s="216">
        <f t="shared" si="1"/>
        <v>0</v>
      </c>
      <c r="H12" s="216">
        <f t="shared" si="1"/>
        <v>0</v>
      </c>
      <c r="I12" s="216">
        <f t="shared" si="1"/>
        <v>0</v>
      </c>
      <c r="J12" s="216">
        <f t="shared" si="1"/>
        <v>0</v>
      </c>
      <c r="K12" s="216">
        <f t="shared" si="1"/>
        <v>0</v>
      </c>
      <c r="L12" s="216">
        <f t="shared" si="1"/>
        <v>0</v>
      </c>
      <c r="M12" s="216">
        <f t="shared" si="1"/>
        <v>0</v>
      </c>
      <c r="N12" s="216">
        <f t="shared" si="1"/>
        <v>0</v>
      </c>
      <c r="O12" s="216">
        <f>SUM(E12:N12)</f>
        <v>0</v>
      </c>
      <c r="Q12" s="180"/>
      <c r="S12" s="180"/>
    </row>
    <row r="13" spans="1:19" s="181" customFormat="1" ht="45.75" customHeight="1" x14ac:dyDescent="0.3">
      <c r="A13" s="300" t="s">
        <v>236</v>
      </c>
      <c r="B13" s="301"/>
      <c r="C13" s="301"/>
      <c r="D13" s="302"/>
      <c r="E13" s="216">
        <f>E19+E33+E43+E52+E62+E66+E86+E102+E110+E127+E131+E135+E139+E143+E147</f>
        <v>0</v>
      </c>
      <c r="F13" s="216">
        <f>F19+F33+F43+F52+F62+F66+F86+F102+F110+F127+F131+F135+F139+F143+F147</f>
        <v>7449751.1799999997</v>
      </c>
      <c r="G13" s="216">
        <f>G19+G33+G43+G52+G62+G66+G86+G102+G110+G127+G131+G135+G139+G143+G147</f>
        <v>4925247.45</v>
      </c>
      <c r="H13" s="216">
        <f t="shared" ref="H13:N13" si="2">H19+H29+H43+H52+H58+H123</f>
        <v>7711442.8900000006</v>
      </c>
      <c r="I13" s="216">
        <f t="shared" si="2"/>
        <v>168005</v>
      </c>
      <c r="J13" s="216">
        <f t="shared" si="2"/>
        <v>1168005</v>
      </c>
      <c r="K13" s="216">
        <f t="shared" si="2"/>
        <v>0</v>
      </c>
      <c r="L13" s="216">
        <f t="shared" si="2"/>
        <v>0</v>
      </c>
      <c r="M13" s="216">
        <f t="shared" si="2"/>
        <v>0</v>
      </c>
      <c r="N13" s="216">
        <f t="shared" si="2"/>
        <v>0</v>
      </c>
      <c r="O13" s="216">
        <f>SUM(E13:N13)</f>
        <v>21422451.52</v>
      </c>
    </row>
    <row r="14" spans="1:19" s="182" customFormat="1" ht="43.15" customHeight="1" thickBot="1" x14ac:dyDescent="0.35">
      <c r="A14" s="300" t="s">
        <v>235</v>
      </c>
      <c r="B14" s="301"/>
      <c r="C14" s="301"/>
      <c r="D14" s="302"/>
      <c r="E14" s="216">
        <f>E20+E35+E44+E53+E63+E67+E87+E103+E111+E128+E132+E136+E140+E144+E148</f>
        <v>200000</v>
      </c>
      <c r="F14" s="216">
        <f>F20+F35+F44+F53+F63+F67+F87+F103+F111+F128+F132+F136+F140+F144+F148</f>
        <v>1838450</v>
      </c>
      <c r="G14" s="216">
        <f>G20+G30+G40+G49+G59+G124+G157+G163</f>
        <v>3309939</v>
      </c>
      <c r="H14" s="216">
        <f t="shared" ref="H14:N14" si="3">H20+H30+H40+H49+H59+H124+H153+H162</f>
        <v>22945962.150000002</v>
      </c>
      <c r="I14" s="216">
        <f t="shared" si="3"/>
        <v>17589407.620000001</v>
      </c>
      <c r="J14" s="216">
        <f t="shared" si="3"/>
        <v>17620335.460000001</v>
      </c>
      <c r="K14" s="216">
        <f t="shared" si="3"/>
        <v>0</v>
      </c>
      <c r="L14" s="216">
        <f t="shared" si="3"/>
        <v>0</v>
      </c>
      <c r="M14" s="216">
        <f t="shared" si="3"/>
        <v>0</v>
      </c>
      <c r="N14" s="216">
        <f t="shared" si="3"/>
        <v>0</v>
      </c>
      <c r="O14" s="216">
        <f>SUM(E14:N14)</f>
        <v>63504094.230000004</v>
      </c>
      <c r="Q14" s="183"/>
      <c r="R14" s="183"/>
      <c r="S14" s="183"/>
    </row>
    <row r="15" spans="1:19" ht="82.5" hidden="1" customHeight="1" x14ac:dyDescent="0.3">
      <c r="A15" s="184" t="s">
        <v>40</v>
      </c>
      <c r="B15" s="185" t="s">
        <v>237</v>
      </c>
      <c r="C15" s="186" t="s">
        <v>239</v>
      </c>
      <c r="D15" s="209" t="s">
        <v>238</v>
      </c>
      <c r="E15" s="241" t="e">
        <f>E21+E36+E45+E54+E64+E68+E88+E108+E112+E129+E133+E137+E141+E145+#REF!</f>
        <v>#REF!</v>
      </c>
      <c r="F15" s="209"/>
      <c r="G15" s="209"/>
      <c r="H15" s="242" t="e">
        <f>#REF!+#REF!+#REF!</f>
        <v>#REF!</v>
      </c>
      <c r="I15" s="242" t="e">
        <f>#REF!+#REF!+#REF!</f>
        <v>#REF!</v>
      </c>
      <c r="J15" s="241">
        <f>J21+J36+J45+J54+J64+J68+J88+J108+J112+J129+J133+J137+J141+J145+J149</f>
        <v>11641160.84</v>
      </c>
      <c r="K15" s="242" t="e">
        <f>#REF!+#REF!+#REF!</f>
        <v>#REF!</v>
      </c>
      <c r="L15" s="242" t="e">
        <f>#REF!+#REF!+#REF!</f>
        <v>#REF!</v>
      </c>
      <c r="M15" s="242" t="e">
        <f>#REF!+#REF!+#REF!</f>
        <v>#REF!</v>
      </c>
      <c r="N15" s="242" t="e">
        <f>#REF!+#REF!+#REF!</f>
        <v>#REF!</v>
      </c>
      <c r="O15" s="242" t="e">
        <f>#REF!+#REF!+#REF!</f>
        <v>#REF!</v>
      </c>
    </row>
    <row r="16" spans="1:19" ht="36" customHeight="1" thickBot="1" x14ac:dyDescent="0.35">
      <c r="A16" s="297" t="s">
        <v>256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318"/>
      <c r="N16" s="318"/>
      <c r="O16" s="319"/>
    </row>
    <row r="17" spans="1:15" ht="36" customHeight="1" x14ac:dyDescent="0.3">
      <c r="A17" s="280" t="s">
        <v>238</v>
      </c>
      <c r="B17" s="305"/>
      <c r="C17" s="305"/>
      <c r="D17" s="286"/>
      <c r="E17" s="238">
        <f>E18+E19+E20</f>
        <v>0</v>
      </c>
      <c r="F17" s="238">
        <f t="shared" ref="F17:G17" si="4">F18+F19+F20</f>
        <v>0</v>
      </c>
      <c r="G17" s="238">
        <f t="shared" si="4"/>
        <v>0</v>
      </c>
      <c r="H17" s="239">
        <f>H18+H19+H20</f>
        <v>11858702</v>
      </c>
      <c r="I17" s="239">
        <f>I18+I19+I20</f>
        <v>10610233</v>
      </c>
      <c r="J17" s="239">
        <f t="shared" ref="J17:N17" si="5">J18+J19+J20</f>
        <v>10610233</v>
      </c>
      <c r="K17" s="239">
        <f t="shared" si="5"/>
        <v>0</v>
      </c>
      <c r="L17" s="239">
        <f t="shared" si="5"/>
        <v>0</v>
      </c>
      <c r="M17" s="239">
        <f t="shared" si="5"/>
        <v>0</v>
      </c>
      <c r="N17" s="239">
        <f t="shared" si="5"/>
        <v>0</v>
      </c>
      <c r="O17" s="239">
        <f>SUM(E17:N17)</f>
        <v>33079168</v>
      </c>
    </row>
    <row r="18" spans="1:15" ht="36" customHeight="1" x14ac:dyDescent="0.3">
      <c r="A18" s="308" t="s">
        <v>50</v>
      </c>
      <c r="B18" s="309"/>
      <c r="C18" s="309"/>
      <c r="D18" s="310"/>
      <c r="E18" s="213">
        <f>E22</f>
        <v>0</v>
      </c>
      <c r="F18" s="213">
        <f t="shared" ref="F18:O18" si="6">F22</f>
        <v>0</v>
      </c>
      <c r="G18" s="213">
        <f t="shared" si="6"/>
        <v>0</v>
      </c>
      <c r="H18" s="217">
        <f t="shared" si="6"/>
        <v>0</v>
      </c>
      <c r="I18" s="217">
        <f t="shared" si="6"/>
        <v>0</v>
      </c>
      <c r="J18" s="217">
        <f t="shared" si="6"/>
        <v>0</v>
      </c>
      <c r="K18" s="217">
        <f t="shared" si="6"/>
        <v>0</v>
      </c>
      <c r="L18" s="217">
        <f t="shared" si="6"/>
        <v>0</v>
      </c>
      <c r="M18" s="217">
        <f t="shared" si="6"/>
        <v>0</v>
      </c>
      <c r="N18" s="217">
        <f t="shared" si="6"/>
        <v>0</v>
      </c>
      <c r="O18" s="217">
        <f t="shared" si="6"/>
        <v>0</v>
      </c>
    </row>
    <row r="19" spans="1:15" ht="36" customHeight="1" x14ac:dyDescent="0.3">
      <c r="A19" s="308" t="s">
        <v>236</v>
      </c>
      <c r="B19" s="309"/>
      <c r="C19" s="309"/>
      <c r="D19" s="310"/>
      <c r="E19" s="213">
        <f>E23</f>
        <v>0</v>
      </c>
      <c r="F19" s="213">
        <f t="shared" ref="F19:O19" si="7">F23</f>
        <v>0</v>
      </c>
      <c r="G19" s="213">
        <f t="shared" si="7"/>
        <v>0</v>
      </c>
      <c r="H19" s="217">
        <f t="shared" si="7"/>
        <v>0</v>
      </c>
      <c r="I19" s="217">
        <f t="shared" si="7"/>
        <v>0</v>
      </c>
      <c r="J19" s="217">
        <f t="shared" si="7"/>
        <v>0</v>
      </c>
      <c r="K19" s="217">
        <f t="shared" si="7"/>
        <v>0</v>
      </c>
      <c r="L19" s="217">
        <f t="shared" si="7"/>
        <v>0</v>
      </c>
      <c r="M19" s="217">
        <f t="shared" si="7"/>
        <v>0</v>
      </c>
      <c r="N19" s="217">
        <f t="shared" si="7"/>
        <v>0</v>
      </c>
      <c r="O19" s="217">
        <f t="shared" si="7"/>
        <v>0</v>
      </c>
    </row>
    <row r="20" spans="1:15" ht="36" customHeight="1" x14ac:dyDescent="0.3">
      <c r="A20" s="308" t="s">
        <v>235</v>
      </c>
      <c r="B20" s="309"/>
      <c r="C20" s="309"/>
      <c r="D20" s="310"/>
      <c r="E20" s="213">
        <f>E25</f>
        <v>0</v>
      </c>
      <c r="F20" s="213">
        <f t="shared" ref="F20:N20" si="8">F25</f>
        <v>0</v>
      </c>
      <c r="G20" s="213">
        <f t="shared" si="8"/>
        <v>0</v>
      </c>
      <c r="H20" s="217">
        <f>SUM(H22:H25)</f>
        <v>11858702</v>
      </c>
      <c r="I20" s="217">
        <f t="shared" ref="I20:J20" si="9">SUM(I22:I25)</f>
        <v>10610233</v>
      </c>
      <c r="J20" s="217">
        <f t="shared" si="9"/>
        <v>10610233</v>
      </c>
      <c r="K20" s="217">
        <f t="shared" si="8"/>
        <v>0</v>
      </c>
      <c r="L20" s="217">
        <f t="shared" si="8"/>
        <v>0</v>
      </c>
      <c r="M20" s="217">
        <f t="shared" si="8"/>
        <v>0</v>
      </c>
      <c r="N20" s="217">
        <f t="shared" si="8"/>
        <v>0</v>
      </c>
      <c r="O20" s="217">
        <f>SUM(E20:N20)</f>
        <v>33079168</v>
      </c>
    </row>
    <row r="21" spans="1:15" ht="36" customHeight="1" x14ac:dyDescent="0.3">
      <c r="A21" s="278" t="s">
        <v>14</v>
      </c>
      <c r="B21" s="281" t="s">
        <v>257</v>
      </c>
      <c r="C21" s="284" t="s">
        <v>243</v>
      </c>
      <c r="D21" s="197" t="s">
        <v>238</v>
      </c>
      <c r="E21" s="198">
        <f>SUM(E22:E25)</f>
        <v>0</v>
      </c>
      <c r="F21" s="198">
        <f>SUM(F22:F25)</f>
        <v>0</v>
      </c>
      <c r="G21" s="198">
        <f>SUM(G22:G25)</f>
        <v>0</v>
      </c>
      <c r="H21" s="218">
        <f>SUM(H22:H25)</f>
        <v>11858702</v>
      </c>
      <c r="I21" s="218">
        <f t="shared" ref="I21:J21" si="10">SUM(I22:I25)</f>
        <v>10610233</v>
      </c>
      <c r="J21" s="218">
        <f t="shared" si="10"/>
        <v>10610233</v>
      </c>
      <c r="K21" s="218">
        <f>SUM(K22:K25)</f>
        <v>0</v>
      </c>
      <c r="L21" s="218">
        <f>SUM(L22:L25)</f>
        <v>0</v>
      </c>
      <c r="M21" s="218">
        <f>SUM(M22:M25)</f>
        <v>0</v>
      </c>
      <c r="N21" s="218">
        <f>SUM(N22:N25)</f>
        <v>0</v>
      </c>
      <c r="O21" s="218">
        <f>SUM(O22:O25)</f>
        <v>33079168</v>
      </c>
    </row>
    <row r="22" spans="1:15" ht="49.5" customHeight="1" x14ac:dyDescent="0.3">
      <c r="A22" s="279"/>
      <c r="B22" s="282"/>
      <c r="C22" s="285"/>
      <c r="D22" s="212" t="s">
        <v>50</v>
      </c>
      <c r="E22" s="200">
        <v>0</v>
      </c>
      <c r="F22" s="200">
        <v>0</v>
      </c>
      <c r="G22" s="200">
        <v>0</v>
      </c>
      <c r="H22" s="219">
        <v>0</v>
      </c>
      <c r="I22" s="219">
        <v>0</v>
      </c>
      <c r="J22" s="219">
        <v>0</v>
      </c>
      <c r="K22" s="219">
        <v>0</v>
      </c>
      <c r="L22" s="219">
        <v>0</v>
      </c>
      <c r="M22" s="219">
        <v>0</v>
      </c>
      <c r="N22" s="219">
        <v>0</v>
      </c>
      <c r="O22" s="219">
        <f>N22+M22+L22+K22+J22+I22+H22</f>
        <v>0</v>
      </c>
    </row>
    <row r="23" spans="1:15" ht="63" customHeight="1" x14ac:dyDescent="0.3">
      <c r="A23" s="279"/>
      <c r="B23" s="282"/>
      <c r="C23" s="285"/>
      <c r="D23" s="197" t="s">
        <v>236</v>
      </c>
      <c r="E23" s="214">
        <v>0</v>
      </c>
      <c r="F23" s="214">
        <v>0</v>
      </c>
      <c r="G23" s="214">
        <v>0</v>
      </c>
      <c r="H23" s="220">
        <v>0</v>
      </c>
      <c r="I23" s="219">
        <v>0</v>
      </c>
      <c r="J23" s="219">
        <v>0</v>
      </c>
      <c r="K23" s="219">
        <v>0</v>
      </c>
      <c r="L23" s="219">
        <v>0</v>
      </c>
      <c r="M23" s="219">
        <v>0</v>
      </c>
      <c r="N23" s="219">
        <v>0</v>
      </c>
      <c r="O23" s="219">
        <f>N23+M23+L23+K23+J23+I23+H23</f>
        <v>0</v>
      </c>
    </row>
    <row r="24" spans="1:15" ht="87.75" customHeight="1" x14ac:dyDescent="0.3">
      <c r="A24" s="279"/>
      <c r="B24" s="282"/>
      <c r="C24" s="285"/>
      <c r="D24" s="243" t="s">
        <v>235</v>
      </c>
      <c r="E24" s="214">
        <v>0</v>
      </c>
      <c r="F24" s="214">
        <v>0</v>
      </c>
      <c r="G24" s="214">
        <v>0</v>
      </c>
      <c r="H24" s="220">
        <v>11808702</v>
      </c>
      <c r="I24" s="234">
        <v>10560233</v>
      </c>
      <c r="J24" s="234">
        <v>10560233</v>
      </c>
      <c r="K24" s="234"/>
      <c r="L24" s="234"/>
      <c r="M24" s="234"/>
      <c r="N24" s="234"/>
      <c r="O24" s="234">
        <f>SUM(E24:N24)</f>
        <v>32929168</v>
      </c>
    </row>
    <row r="25" spans="1:15" ht="88.5" customHeight="1" thickBot="1" x14ac:dyDescent="0.35">
      <c r="A25" s="279"/>
      <c r="B25" s="282"/>
      <c r="C25" s="285"/>
      <c r="D25" s="211" t="s">
        <v>312</v>
      </c>
      <c r="E25" s="214">
        <v>0</v>
      </c>
      <c r="F25" s="214">
        <v>0</v>
      </c>
      <c r="G25" s="214">
        <v>0</v>
      </c>
      <c r="H25" s="220">
        <v>50000</v>
      </c>
      <c r="I25" s="234">
        <v>50000</v>
      </c>
      <c r="J25" s="234">
        <v>50000</v>
      </c>
      <c r="K25" s="234">
        <v>0</v>
      </c>
      <c r="L25" s="234">
        <v>0</v>
      </c>
      <c r="M25" s="234">
        <v>0</v>
      </c>
      <c r="N25" s="234">
        <v>0</v>
      </c>
      <c r="O25" s="234">
        <f>SUM(E25:N25)</f>
        <v>150000</v>
      </c>
    </row>
    <row r="26" spans="1:15" ht="37.15" customHeight="1" thickBot="1" x14ac:dyDescent="0.35">
      <c r="A26" s="297" t="s">
        <v>258</v>
      </c>
      <c r="B26" s="318"/>
      <c r="C26" s="318"/>
      <c r="D26" s="318"/>
      <c r="E26" s="318"/>
      <c r="F26" s="318"/>
      <c r="G26" s="318"/>
      <c r="H26" s="318"/>
      <c r="I26" s="318"/>
      <c r="J26" s="318"/>
      <c r="K26" s="318"/>
      <c r="L26" s="318"/>
      <c r="M26" s="318"/>
      <c r="N26" s="318"/>
      <c r="O26" s="319"/>
    </row>
    <row r="27" spans="1:15" ht="35.25" customHeight="1" x14ac:dyDescent="0.3">
      <c r="A27" s="280" t="s">
        <v>238</v>
      </c>
      <c r="B27" s="305"/>
      <c r="C27" s="305"/>
      <c r="D27" s="286"/>
      <c r="E27" s="238">
        <f>E28+E29+E30</f>
        <v>0</v>
      </c>
      <c r="F27" s="238">
        <f t="shared" ref="F27:O27" si="11">F28+F29+F30</f>
        <v>0</v>
      </c>
      <c r="G27" s="238">
        <f t="shared" si="11"/>
        <v>0</v>
      </c>
      <c r="H27" s="239">
        <f t="shared" si="11"/>
        <v>7775743.4199999999</v>
      </c>
      <c r="I27" s="239">
        <f t="shared" si="11"/>
        <v>6973978.5899999999</v>
      </c>
      <c r="J27" s="239">
        <f t="shared" si="11"/>
        <v>6973978.5899999999</v>
      </c>
      <c r="K27" s="239">
        <f t="shared" si="11"/>
        <v>0</v>
      </c>
      <c r="L27" s="239">
        <f t="shared" si="11"/>
        <v>0</v>
      </c>
      <c r="M27" s="239">
        <f t="shared" si="11"/>
        <v>0</v>
      </c>
      <c r="N27" s="239">
        <f t="shared" si="11"/>
        <v>0</v>
      </c>
      <c r="O27" s="239">
        <f t="shared" si="11"/>
        <v>21723700.600000001</v>
      </c>
    </row>
    <row r="28" spans="1:15" ht="33.75" customHeight="1" x14ac:dyDescent="0.3">
      <c r="A28" s="308" t="s">
        <v>50</v>
      </c>
      <c r="B28" s="309"/>
      <c r="C28" s="309"/>
      <c r="D28" s="310"/>
      <c r="E28" s="213">
        <f>E32</f>
        <v>0</v>
      </c>
      <c r="F28" s="213">
        <f t="shared" ref="F28:O28" si="12">F32</f>
        <v>0</v>
      </c>
      <c r="G28" s="213">
        <f t="shared" si="12"/>
        <v>0</v>
      </c>
      <c r="H28" s="217">
        <f t="shared" si="12"/>
        <v>0</v>
      </c>
      <c r="I28" s="217">
        <f t="shared" si="12"/>
        <v>0</v>
      </c>
      <c r="J28" s="217">
        <f t="shared" si="12"/>
        <v>0</v>
      </c>
      <c r="K28" s="217">
        <f t="shared" si="12"/>
        <v>0</v>
      </c>
      <c r="L28" s="217">
        <f t="shared" si="12"/>
        <v>0</v>
      </c>
      <c r="M28" s="217">
        <f t="shared" si="12"/>
        <v>0</v>
      </c>
      <c r="N28" s="217">
        <f t="shared" si="12"/>
        <v>0</v>
      </c>
      <c r="O28" s="217">
        <f t="shared" si="12"/>
        <v>0</v>
      </c>
    </row>
    <row r="29" spans="1:15" ht="30" customHeight="1" x14ac:dyDescent="0.3">
      <c r="A29" s="308" t="s">
        <v>236</v>
      </c>
      <c r="B29" s="309"/>
      <c r="C29" s="309"/>
      <c r="D29" s="310"/>
      <c r="E29" s="213">
        <f>E33</f>
        <v>0</v>
      </c>
      <c r="F29" s="213">
        <f t="shared" ref="F29:O29" si="13">F33</f>
        <v>0</v>
      </c>
      <c r="G29" s="213">
        <f t="shared" si="13"/>
        <v>0</v>
      </c>
      <c r="H29" s="217">
        <f t="shared" si="13"/>
        <v>0</v>
      </c>
      <c r="I29" s="217">
        <f t="shared" si="13"/>
        <v>0</v>
      </c>
      <c r="J29" s="217">
        <f t="shared" si="13"/>
        <v>0</v>
      </c>
      <c r="K29" s="217">
        <f t="shared" si="13"/>
        <v>0</v>
      </c>
      <c r="L29" s="217">
        <f t="shared" si="13"/>
        <v>0</v>
      </c>
      <c r="M29" s="217">
        <f t="shared" si="13"/>
        <v>0</v>
      </c>
      <c r="N29" s="217">
        <f t="shared" si="13"/>
        <v>0</v>
      </c>
      <c r="O29" s="217">
        <f t="shared" si="13"/>
        <v>0</v>
      </c>
    </row>
    <row r="30" spans="1:15" ht="30.75" customHeight="1" x14ac:dyDescent="0.3">
      <c r="A30" s="308" t="s">
        <v>235</v>
      </c>
      <c r="B30" s="309"/>
      <c r="C30" s="309"/>
      <c r="D30" s="310"/>
      <c r="E30" s="213">
        <f>E35</f>
        <v>0</v>
      </c>
      <c r="F30" s="213">
        <f t="shared" ref="F30:N30" si="14">F35</f>
        <v>0</v>
      </c>
      <c r="G30" s="213">
        <f t="shared" si="14"/>
        <v>0</v>
      </c>
      <c r="H30" s="217">
        <f>H35+H34</f>
        <v>7775743.4199999999</v>
      </c>
      <c r="I30" s="217">
        <f>I35+I34</f>
        <v>6973978.5899999999</v>
      </c>
      <c r="J30" s="217">
        <f>J35+J34</f>
        <v>6973978.5899999999</v>
      </c>
      <c r="K30" s="217">
        <f t="shared" si="14"/>
        <v>0</v>
      </c>
      <c r="L30" s="217">
        <f t="shared" si="14"/>
        <v>0</v>
      </c>
      <c r="M30" s="217">
        <f t="shared" si="14"/>
        <v>0</v>
      </c>
      <c r="N30" s="217">
        <f t="shared" si="14"/>
        <v>0</v>
      </c>
      <c r="O30" s="217">
        <f>SUM(E30:N30)</f>
        <v>21723700.600000001</v>
      </c>
    </row>
    <row r="31" spans="1:15" ht="37.5" customHeight="1" x14ac:dyDescent="0.3">
      <c r="A31" s="278" t="s">
        <v>8</v>
      </c>
      <c r="B31" s="281" t="s">
        <v>259</v>
      </c>
      <c r="C31" s="284" t="s">
        <v>277</v>
      </c>
      <c r="D31" s="197" t="s">
        <v>238</v>
      </c>
      <c r="E31" s="198">
        <f>SUM(E32:E35)</f>
        <v>0</v>
      </c>
      <c r="F31" s="198">
        <f t="shared" ref="F31:N31" si="15">SUM(F32:F35)</f>
        <v>0</v>
      </c>
      <c r="G31" s="198">
        <f t="shared" si="15"/>
        <v>0</v>
      </c>
      <c r="H31" s="218">
        <f t="shared" si="15"/>
        <v>7775743.4199999999</v>
      </c>
      <c r="I31" s="218">
        <f t="shared" si="15"/>
        <v>6973978.5899999999</v>
      </c>
      <c r="J31" s="218">
        <f t="shared" si="15"/>
        <v>6973978.5899999999</v>
      </c>
      <c r="K31" s="218">
        <f t="shared" si="15"/>
        <v>0</v>
      </c>
      <c r="L31" s="218">
        <f t="shared" si="15"/>
        <v>0</v>
      </c>
      <c r="M31" s="218">
        <f t="shared" si="15"/>
        <v>0</v>
      </c>
      <c r="N31" s="218">
        <f t="shared" si="15"/>
        <v>0</v>
      </c>
      <c r="O31" s="218">
        <f>SUM(O32:O35)</f>
        <v>21723700.600000001</v>
      </c>
    </row>
    <row r="32" spans="1:15" ht="53.25" customHeight="1" x14ac:dyDescent="0.3">
      <c r="A32" s="279"/>
      <c r="B32" s="282"/>
      <c r="C32" s="285"/>
      <c r="D32" s="212" t="s">
        <v>50</v>
      </c>
      <c r="E32" s="200">
        <v>0</v>
      </c>
      <c r="F32" s="200">
        <v>0</v>
      </c>
      <c r="G32" s="200">
        <v>0</v>
      </c>
      <c r="H32" s="219">
        <v>0</v>
      </c>
      <c r="I32" s="219">
        <v>0</v>
      </c>
      <c r="J32" s="219">
        <v>0</v>
      </c>
      <c r="K32" s="219">
        <v>0</v>
      </c>
      <c r="L32" s="219">
        <v>0</v>
      </c>
      <c r="M32" s="219">
        <v>0</v>
      </c>
      <c r="N32" s="219">
        <v>0</v>
      </c>
      <c r="O32" s="219">
        <f>N32+M32+L32+K32+J32+I32+H32</f>
        <v>0</v>
      </c>
    </row>
    <row r="33" spans="1:15" ht="72" customHeight="1" x14ac:dyDescent="0.3">
      <c r="A33" s="279"/>
      <c r="B33" s="282"/>
      <c r="C33" s="285"/>
      <c r="D33" s="197" t="s">
        <v>236</v>
      </c>
      <c r="E33" s="214">
        <v>0</v>
      </c>
      <c r="F33" s="214">
        <v>0</v>
      </c>
      <c r="G33" s="214">
        <v>0</v>
      </c>
      <c r="H33" s="220">
        <v>0</v>
      </c>
      <c r="I33" s="219">
        <v>0</v>
      </c>
      <c r="J33" s="219">
        <v>0</v>
      </c>
      <c r="K33" s="219">
        <v>0</v>
      </c>
      <c r="L33" s="219">
        <v>0</v>
      </c>
      <c r="M33" s="219">
        <v>0</v>
      </c>
      <c r="N33" s="219">
        <v>0</v>
      </c>
      <c r="O33" s="219">
        <f>N33+M33+L33+K33+J33+I33+H33</f>
        <v>0</v>
      </c>
    </row>
    <row r="34" spans="1:15" ht="93" customHeight="1" x14ac:dyDescent="0.3">
      <c r="A34" s="279"/>
      <c r="B34" s="282"/>
      <c r="C34" s="285"/>
      <c r="D34" s="243" t="s">
        <v>235</v>
      </c>
      <c r="E34" s="214">
        <v>0</v>
      </c>
      <c r="F34" s="214">
        <v>0</v>
      </c>
      <c r="G34" s="214">
        <v>0</v>
      </c>
      <c r="H34" s="220">
        <v>7769743.4199999999</v>
      </c>
      <c r="I34" s="234">
        <v>6966478.5899999999</v>
      </c>
      <c r="J34" s="234">
        <v>6966478.5899999999</v>
      </c>
      <c r="K34" s="234"/>
      <c r="L34" s="234"/>
      <c r="M34" s="234"/>
      <c r="N34" s="234"/>
      <c r="O34" s="234">
        <f>SUM(E34:N34)</f>
        <v>21702700.600000001</v>
      </c>
    </row>
    <row r="35" spans="1:15" ht="93" customHeight="1" thickBot="1" x14ac:dyDescent="0.35">
      <c r="A35" s="279"/>
      <c r="B35" s="282"/>
      <c r="C35" s="285"/>
      <c r="D35" s="243" t="s">
        <v>312</v>
      </c>
      <c r="E35" s="214">
        <v>0</v>
      </c>
      <c r="F35" s="214">
        <v>0</v>
      </c>
      <c r="G35" s="214">
        <v>0</v>
      </c>
      <c r="H35" s="220">
        <v>6000</v>
      </c>
      <c r="I35" s="234">
        <v>7500</v>
      </c>
      <c r="J35" s="234">
        <v>7500</v>
      </c>
      <c r="K35" s="234">
        <v>0</v>
      </c>
      <c r="L35" s="234">
        <v>0</v>
      </c>
      <c r="M35" s="234">
        <v>0</v>
      </c>
      <c r="N35" s="234">
        <v>0</v>
      </c>
      <c r="O35" s="234">
        <f>SUM(E35:N35)</f>
        <v>21000</v>
      </c>
    </row>
    <row r="36" spans="1:15" ht="50.45" customHeight="1" thickBot="1" x14ac:dyDescent="0.35">
      <c r="A36" s="297" t="s">
        <v>260</v>
      </c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9"/>
    </row>
    <row r="37" spans="1:15" ht="32.25" customHeight="1" x14ac:dyDescent="0.3">
      <c r="A37" s="280" t="s">
        <v>238</v>
      </c>
      <c r="B37" s="305"/>
      <c r="C37" s="305"/>
      <c r="D37" s="286"/>
      <c r="E37" s="239">
        <f>E38+E39+E40</f>
        <v>200000</v>
      </c>
      <c r="F37" s="239">
        <f t="shared" ref="F37:O37" si="16">F38+F39+F40</f>
        <v>271520</v>
      </c>
      <c r="G37" s="239">
        <f t="shared" si="16"/>
        <v>39200</v>
      </c>
      <c r="H37" s="239">
        <f t="shared" si="16"/>
        <v>200000</v>
      </c>
      <c r="I37" s="239">
        <f t="shared" si="16"/>
        <v>0</v>
      </c>
      <c r="J37" s="239">
        <f t="shared" si="16"/>
        <v>0</v>
      </c>
      <c r="K37" s="239">
        <f t="shared" si="16"/>
        <v>0</v>
      </c>
      <c r="L37" s="239">
        <f t="shared" si="16"/>
        <v>0</v>
      </c>
      <c r="M37" s="239">
        <f t="shared" si="16"/>
        <v>0</v>
      </c>
      <c r="N37" s="239">
        <f t="shared" si="16"/>
        <v>0</v>
      </c>
      <c r="O37" s="239">
        <f t="shared" si="16"/>
        <v>710720</v>
      </c>
    </row>
    <row r="38" spans="1:15" ht="36.75" customHeight="1" x14ac:dyDescent="0.3">
      <c r="A38" s="308" t="s">
        <v>50</v>
      </c>
      <c r="B38" s="309"/>
      <c r="C38" s="309"/>
      <c r="D38" s="310"/>
      <c r="E38" s="217">
        <f>E42</f>
        <v>0</v>
      </c>
      <c r="F38" s="217">
        <f t="shared" ref="F38:O38" si="17">F42</f>
        <v>0</v>
      </c>
      <c r="G38" s="217">
        <f t="shared" si="17"/>
        <v>0</v>
      </c>
      <c r="H38" s="217">
        <f t="shared" si="17"/>
        <v>0</v>
      </c>
      <c r="I38" s="217">
        <f t="shared" si="17"/>
        <v>0</v>
      </c>
      <c r="J38" s="217">
        <f t="shared" si="17"/>
        <v>0</v>
      </c>
      <c r="K38" s="217">
        <f t="shared" si="17"/>
        <v>0</v>
      </c>
      <c r="L38" s="217">
        <f t="shared" si="17"/>
        <v>0</v>
      </c>
      <c r="M38" s="217">
        <f t="shared" si="17"/>
        <v>0</v>
      </c>
      <c r="N38" s="217">
        <f t="shared" si="17"/>
        <v>0</v>
      </c>
      <c r="O38" s="217">
        <f t="shared" si="17"/>
        <v>0</v>
      </c>
    </row>
    <row r="39" spans="1:15" ht="25.5" customHeight="1" x14ac:dyDescent="0.3">
      <c r="A39" s="308" t="s">
        <v>236</v>
      </c>
      <c r="B39" s="309"/>
      <c r="C39" s="309"/>
      <c r="D39" s="310"/>
      <c r="E39" s="217">
        <f>E43</f>
        <v>0</v>
      </c>
      <c r="F39" s="217">
        <f t="shared" ref="F39:O39" si="18">F43</f>
        <v>0</v>
      </c>
      <c r="G39" s="217">
        <f t="shared" si="18"/>
        <v>0</v>
      </c>
      <c r="H39" s="217">
        <f t="shared" si="18"/>
        <v>0</v>
      </c>
      <c r="I39" s="217">
        <f t="shared" si="18"/>
        <v>0</v>
      </c>
      <c r="J39" s="217">
        <f t="shared" si="18"/>
        <v>0</v>
      </c>
      <c r="K39" s="217">
        <f t="shared" si="18"/>
        <v>0</v>
      </c>
      <c r="L39" s="217">
        <f t="shared" si="18"/>
        <v>0</v>
      </c>
      <c r="M39" s="217">
        <f t="shared" si="18"/>
        <v>0</v>
      </c>
      <c r="N39" s="217">
        <f t="shared" si="18"/>
        <v>0</v>
      </c>
      <c r="O39" s="217">
        <f t="shared" si="18"/>
        <v>0</v>
      </c>
    </row>
    <row r="40" spans="1:15" ht="30.75" customHeight="1" x14ac:dyDescent="0.3">
      <c r="A40" s="308" t="s">
        <v>235</v>
      </c>
      <c r="B40" s="309"/>
      <c r="C40" s="309"/>
      <c r="D40" s="310"/>
      <c r="E40" s="217">
        <f>E44</f>
        <v>200000</v>
      </c>
      <c r="F40" s="217">
        <f t="shared" ref="F40:O40" si="19">F44</f>
        <v>271520</v>
      </c>
      <c r="G40" s="217">
        <f t="shared" si="19"/>
        <v>39200</v>
      </c>
      <c r="H40" s="217">
        <f t="shared" si="19"/>
        <v>200000</v>
      </c>
      <c r="I40" s="217">
        <f t="shared" si="19"/>
        <v>0</v>
      </c>
      <c r="J40" s="217">
        <f t="shared" si="19"/>
        <v>0</v>
      </c>
      <c r="K40" s="217">
        <f t="shared" si="19"/>
        <v>0</v>
      </c>
      <c r="L40" s="217">
        <f t="shared" si="19"/>
        <v>0</v>
      </c>
      <c r="M40" s="217">
        <f t="shared" si="19"/>
        <v>0</v>
      </c>
      <c r="N40" s="217">
        <f t="shared" si="19"/>
        <v>0</v>
      </c>
      <c r="O40" s="217">
        <f t="shared" si="19"/>
        <v>710720</v>
      </c>
    </row>
    <row r="41" spans="1:15" ht="54.6" customHeight="1" x14ac:dyDescent="0.3">
      <c r="A41" s="281" t="s">
        <v>32</v>
      </c>
      <c r="B41" s="281" t="s">
        <v>313</v>
      </c>
      <c r="C41" s="284" t="s">
        <v>243</v>
      </c>
      <c r="D41" s="197" t="s">
        <v>238</v>
      </c>
      <c r="E41" s="218">
        <f>E42+E43+E44</f>
        <v>200000</v>
      </c>
      <c r="F41" s="218">
        <f t="shared" ref="F41:O41" si="20">F42+F43+F44</f>
        <v>271520</v>
      </c>
      <c r="G41" s="218">
        <f t="shared" si="20"/>
        <v>39200</v>
      </c>
      <c r="H41" s="218">
        <f t="shared" si="20"/>
        <v>200000</v>
      </c>
      <c r="I41" s="218">
        <f t="shared" si="20"/>
        <v>0</v>
      </c>
      <c r="J41" s="218">
        <f t="shared" si="20"/>
        <v>0</v>
      </c>
      <c r="K41" s="218">
        <f t="shared" si="20"/>
        <v>0</v>
      </c>
      <c r="L41" s="218">
        <f t="shared" si="20"/>
        <v>0</v>
      </c>
      <c r="M41" s="218">
        <f t="shared" si="20"/>
        <v>0</v>
      </c>
      <c r="N41" s="218">
        <f t="shared" si="20"/>
        <v>0</v>
      </c>
      <c r="O41" s="218">
        <f t="shared" si="20"/>
        <v>710720</v>
      </c>
    </row>
    <row r="42" spans="1:15" ht="49.15" customHeight="1" x14ac:dyDescent="0.3">
      <c r="A42" s="282"/>
      <c r="B42" s="282"/>
      <c r="C42" s="285"/>
      <c r="D42" s="212" t="s">
        <v>50</v>
      </c>
      <c r="E42" s="221">
        <v>0</v>
      </c>
      <c r="F42" s="221">
        <v>0</v>
      </c>
      <c r="G42" s="221">
        <v>0</v>
      </c>
      <c r="H42" s="219">
        <v>0</v>
      </c>
      <c r="I42" s="219">
        <v>0</v>
      </c>
      <c r="J42" s="219">
        <v>0</v>
      </c>
      <c r="K42" s="219">
        <v>0</v>
      </c>
      <c r="L42" s="219">
        <v>0</v>
      </c>
      <c r="M42" s="219">
        <v>0</v>
      </c>
      <c r="N42" s="219">
        <v>0</v>
      </c>
      <c r="O42" s="219">
        <f>SUM(E42:N42)</f>
        <v>0</v>
      </c>
    </row>
    <row r="43" spans="1:15" ht="71.25" customHeight="1" x14ac:dyDescent="0.3">
      <c r="A43" s="282"/>
      <c r="B43" s="282"/>
      <c r="C43" s="285"/>
      <c r="D43" s="197" t="s">
        <v>236</v>
      </c>
      <c r="E43" s="220">
        <v>0</v>
      </c>
      <c r="F43" s="220">
        <v>0</v>
      </c>
      <c r="G43" s="220">
        <v>0</v>
      </c>
      <c r="H43" s="220">
        <v>0</v>
      </c>
      <c r="I43" s="219">
        <v>0</v>
      </c>
      <c r="J43" s="219">
        <v>0</v>
      </c>
      <c r="K43" s="219">
        <v>0</v>
      </c>
      <c r="L43" s="219">
        <v>0</v>
      </c>
      <c r="M43" s="219">
        <v>0</v>
      </c>
      <c r="N43" s="219">
        <v>0</v>
      </c>
      <c r="O43" s="219">
        <f>SUM(E43:N43)</f>
        <v>0</v>
      </c>
    </row>
    <row r="44" spans="1:15" ht="90" customHeight="1" thickBot="1" x14ac:dyDescent="0.35">
      <c r="A44" s="282"/>
      <c r="B44" s="282"/>
      <c r="C44" s="285"/>
      <c r="D44" s="211" t="s">
        <v>235</v>
      </c>
      <c r="E44" s="220">
        <v>200000</v>
      </c>
      <c r="F44" s="220">
        <v>271520</v>
      </c>
      <c r="G44" s="222">
        <v>39200</v>
      </c>
      <c r="H44" s="220">
        <v>200000</v>
      </c>
      <c r="I44" s="234">
        <v>0</v>
      </c>
      <c r="J44" s="234">
        <v>0</v>
      </c>
      <c r="K44" s="234">
        <v>0</v>
      </c>
      <c r="L44" s="234">
        <v>0</v>
      </c>
      <c r="M44" s="234">
        <v>0</v>
      </c>
      <c r="N44" s="234">
        <v>0</v>
      </c>
      <c r="O44" s="234">
        <f>SUM(E44:N44)</f>
        <v>710720</v>
      </c>
    </row>
    <row r="45" spans="1:15" ht="39.6" customHeight="1" thickBot="1" x14ac:dyDescent="0.35">
      <c r="A45" s="297" t="s">
        <v>265</v>
      </c>
      <c r="B45" s="298"/>
      <c r="C45" s="298"/>
      <c r="D45" s="298"/>
      <c r="E45" s="298"/>
      <c r="F45" s="298"/>
      <c r="G45" s="298"/>
      <c r="H45" s="298"/>
      <c r="I45" s="298"/>
      <c r="J45" s="298"/>
      <c r="K45" s="298"/>
      <c r="L45" s="298"/>
      <c r="M45" s="298"/>
      <c r="N45" s="298"/>
      <c r="O45" s="299"/>
    </row>
    <row r="46" spans="1:15" ht="28.5" customHeight="1" x14ac:dyDescent="0.3">
      <c r="A46" s="280" t="s">
        <v>238</v>
      </c>
      <c r="B46" s="305"/>
      <c r="C46" s="305"/>
      <c r="D46" s="286"/>
      <c r="E46" s="238">
        <f>E47+E48+E49</f>
        <v>0</v>
      </c>
      <c r="F46" s="238">
        <f>F47+F48+F49</f>
        <v>0</v>
      </c>
      <c r="G46" s="239">
        <f>G47+G48+G49</f>
        <v>695000</v>
      </c>
      <c r="H46" s="240">
        <f t="shared" ref="H46:N46" si="21">H47+H48+H49</f>
        <v>1189393.94</v>
      </c>
      <c r="I46" s="240">
        <f t="shared" si="21"/>
        <v>0</v>
      </c>
      <c r="J46" s="240">
        <f t="shared" si="21"/>
        <v>0</v>
      </c>
      <c r="K46" s="240">
        <f t="shared" si="21"/>
        <v>0</v>
      </c>
      <c r="L46" s="240">
        <f t="shared" si="21"/>
        <v>0</v>
      </c>
      <c r="M46" s="240">
        <f t="shared" si="21"/>
        <v>0</v>
      </c>
      <c r="N46" s="240">
        <f t="shared" si="21"/>
        <v>0</v>
      </c>
      <c r="O46" s="240">
        <f>O47+O48+O49</f>
        <v>1884393.94</v>
      </c>
    </row>
    <row r="47" spans="1:15" ht="30" customHeight="1" x14ac:dyDescent="0.3">
      <c r="A47" s="308" t="s">
        <v>50</v>
      </c>
      <c r="B47" s="309"/>
      <c r="C47" s="309"/>
      <c r="D47" s="310"/>
      <c r="E47" s="213">
        <f>E51</f>
        <v>0</v>
      </c>
      <c r="F47" s="213">
        <f t="shared" ref="F47:N47" si="22">F51</f>
        <v>0</v>
      </c>
      <c r="G47" s="217">
        <f t="shared" si="22"/>
        <v>0</v>
      </c>
      <c r="H47" s="217">
        <f t="shared" si="22"/>
        <v>0</v>
      </c>
      <c r="I47" s="217">
        <f t="shared" si="22"/>
        <v>0</v>
      </c>
      <c r="J47" s="217">
        <f t="shared" si="22"/>
        <v>0</v>
      </c>
      <c r="K47" s="217">
        <f t="shared" si="22"/>
        <v>0</v>
      </c>
      <c r="L47" s="217">
        <f t="shared" si="22"/>
        <v>0</v>
      </c>
      <c r="M47" s="217">
        <f t="shared" si="22"/>
        <v>0</v>
      </c>
      <c r="N47" s="217">
        <f t="shared" si="22"/>
        <v>0</v>
      </c>
      <c r="O47" s="217">
        <f>SUM(E47:N47)</f>
        <v>0</v>
      </c>
    </row>
    <row r="48" spans="1:15" ht="30.75" customHeight="1" x14ac:dyDescent="0.3">
      <c r="A48" s="308" t="s">
        <v>236</v>
      </c>
      <c r="B48" s="309"/>
      <c r="C48" s="309"/>
      <c r="D48" s="310"/>
      <c r="E48" s="213">
        <f>E52</f>
        <v>0</v>
      </c>
      <c r="F48" s="213">
        <f t="shared" ref="F48:N48" si="23">F52</f>
        <v>0</v>
      </c>
      <c r="G48" s="217">
        <f t="shared" si="23"/>
        <v>0</v>
      </c>
      <c r="H48" s="217">
        <f t="shared" si="23"/>
        <v>0</v>
      </c>
      <c r="I48" s="217">
        <f t="shared" si="23"/>
        <v>0</v>
      </c>
      <c r="J48" s="217">
        <f t="shared" si="23"/>
        <v>0</v>
      </c>
      <c r="K48" s="217">
        <f t="shared" si="23"/>
        <v>0</v>
      </c>
      <c r="L48" s="217">
        <f t="shared" si="23"/>
        <v>0</v>
      </c>
      <c r="M48" s="217">
        <f t="shared" si="23"/>
        <v>0</v>
      </c>
      <c r="N48" s="217">
        <f t="shared" si="23"/>
        <v>0</v>
      </c>
      <c r="O48" s="217">
        <f>SUM(E48:N48)</f>
        <v>0</v>
      </c>
    </row>
    <row r="49" spans="1:15" ht="39.75" customHeight="1" x14ac:dyDescent="0.3">
      <c r="A49" s="308" t="s">
        <v>309</v>
      </c>
      <c r="B49" s="309"/>
      <c r="C49" s="309"/>
      <c r="D49" s="310"/>
      <c r="E49" s="213">
        <f>E54</f>
        <v>0</v>
      </c>
      <c r="F49" s="213">
        <f t="shared" ref="F49:N49" si="24">F54</f>
        <v>0</v>
      </c>
      <c r="G49" s="217">
        <f t="shared" si="24"/>
        <v>695000</v>
      </c>
      <c r="H49" s="217">
        <f>H54+H53</f>
        <v>1189393.94</v>
      </c>
      <c r="I49" s="217">
        <f t="shared" si="24"/>
        <v>0</v>
      </c>
      <c r="J49" s="217">
        <f t="shared" si="24"/>
        <v>0</v>
      </c>
      <c r="K49" s="217">
        <f t="shared" si="24"/>
        <v>0</v>
      </c>
      <c r="L49" s="217">
        <f t="shared" si="24"/>
        <v>0</v>
      </c>
      <c r="M49" s="217">
        <f t="shared" si="24"/>
        <v>0</v>
      </c>
      <c r="N49" s="217">
        <f t="shared" si="24"/>
        <v>0</v>
      </c>
      <c r="O49" s="217">
        <f>SUM(E49:N49)</f>
        <v>1884393.94</v>
      </c>
    </row>
    <row r="50" spans="1:15" ht="47.25" customHeight="1" x14ac:dyDescent="0.3">
      <c r="A50" s="281" t="s">
        <v>261</v>
      </c>
      <c r="B50" s="281" t="s">
        <v>262</v>
      </c>
      <c r="C50" s="284" t="s">
        <v>243</v>
      </c>
      <c r="D50" s="197" t="s">
        <v>238</v>
      </c>
      <c r="E50" s="198">
        <f>SUM(E51:E54)</f>
        <v>0</v>
      </c>
      <c r="F50" s="198">
        <f t="shared" ref="F50:O50" si="25">SUM(F51:F54)</f>
        <v>0</v>
      </c>
      <c r="G50" s="218">
        <f t="shared" si="25"/>
        <v>695000</v>
      </c>
      <c r="H50" s="218">
        <f t="shared" si="25"/>
        <v>1189393.94</v>
      </c>
      <c r="I50" s="218">
        <f t="shared" si="25"/>
        <v>0</v>
      </c>
      <c r="J50" s="218">
        <f t="shared" si="25"/>
        <v>0</v>
      </c>
      <c r="K50" s="218">
        <f t="shared" si="25"/>
        <v>0</v>
      </c>
      <c r="L50" s="218">
        <f t="shared" si="25"/>
        <v>0</v>
      </c>
      <c r="M50" s="218">
        <f t="shared" si="25"/>
        <v>0</v>
      </c>
      <c r="N50" s="218">
        <f t="shared" si="25"/>
        <v>0</v>
      </c>
      <c r="O50" s="218">
        <f t="shared" si="25"/>
        <v>1884393.94</v>
      </c>
    </row>
    <row r="51" spans="1:15" ht="58.5" customHeight="1" x14ac:dyDescent="0.3">
      <c r="A51" s="282"/>
      <c r="B51" s="282"/>
      <c r="C51" s="285"/>
      <c r="D51" s="212" t="s">
        <v>50</v>
      </c>
      <c r="E51" s="200">
        <v>0</v>
      </c>
      <c r="F51" s="200">
        <v>0</v>
      </c>
      <c r="G51" s="221">
        <v>0</v>
      </c>
      <c r="H51" s="219">
        <v>0</v>
      </c>
      <c r="I51" s="219">
        <v>0</v>
      </c>
      <c r="J51" s="219">
        <v>0</v>
      </c>
      <c r="K51" s="219">
        <v>0</v>
      </c>
      <c r="L51" s="219">
        <v>0</v>
      </c>
      <c r="M51" s="219">
        <v>0</v>
      </c>
      <c r="N51" s="219">
        <v>0</v>
      </c>
      <c r="O51" s="219">
        <f>SUM(E51:N51)</f>
        <v>0</v>
      </c>
    </row>
    <row r="52" spans="1:15" ht="65.25" customHeight="1" x14ac:dyDescent="0.3">
      <c r="A52" s="282"/>
      <c r="B52" s="282"/>
      <c r="C52" s="285"/>
      <c r="D52" s="197" t="s">
        <v>236</v>
      </c>
      <c r="E52" s="214">
        <v>0</v>
      </c>
      <c r="F52" s="214">
        <v>0</v>
      </c>
      <c r="G52" s="220">
        <v>0</v>
      </c>
      <c r="H52" s="220">
        <v>0</v>
      </c>
      <c r="I52" s="219">
        <v>0</v>
      </c>
      <c r="J52" s="219">
        <v>0</v>
      </c>
      <c r="K52" s="219">
        <v>0</v>
      </c>
      <c r="L52" s="219">
        <v>0</v>
      </c>
      <c r="M52" s="219">
        <v>0</v>
      </c>
      <c r="N52" s="219">
        <v>0</v>
      </c>
      <c r="O52" s="219">
        <f>SUM(E52:N52)</f>
        <v>0</v>
      </c>
    </row>
    <row r="53" spans="1:15" ht="91.5" customHeight="1" x14ac:dyDescent="0.3">
      <c r="A53" s="282"/>
      <c r="B53" s="282"/>
      <c r="C53" s="285"/>
      <c r="D53" s="197" t="s">
        <v>235</v>
      </c>
      <c r="E53" s="214">
        <v>0</v>
      </c>
      <c r="F53" s="214">
        <v>0</v>
      </c>
      <c r="G53" s="222">
        <v>0</v>
      </c>
      <c r="H53" s="220">
        <v>689393.94</v>
      </c>
      <c r="I53" s="219">
        <v>0</v>
      </c>
      <c r="J53" s="219">
        <v>0</v>
      </c>
      <c r="K53" s="219">
        <v>0</v>
      </c>
      <c r="L53" s="219">
        <v>0</v>
      </c>
      <c r="M53" s="219">
        <v>0</v>
      </c>
      <c r="N53" s="219">
        <v>0</v>
      </c>
      <c r="O53" s="219">
        <f>SUM(E53:N53)</f>
        <v>689393.94</v>
      </c>
    </row>
    <row r="54" spans="1:15" ht="46.15" customHeight="1" thickBot="1" x14ac:dyDescent="0.35">
      <c r="A54" s="282"/>
      <c r="B54" s="282"/>
      <c r="C54" s="285"/>
      <c r="D54" s="211" t="s">
        <v>307</v>
      </c>
      <c r="E54" s="214">
        <v>0</v>
      </c>
      <c r="F54" s="214">
        <v>0</v>
      </c>
      <c r="G54" s="222">
        <v>695000</v>
      </c>
      <c r="H54" s="220">
        <v>500000</v>
      </c>
      <c r="I54" s="234">
        <v>0</v>
      </c>
      <c r="J54" s="234">
        <v>0</v>
      </c>
      <c r="K54" s="234">
        <v>0</v>
      </c>
      <c r="L54" s="234">
        <v>0</v>
      </c>
      <c r="M54" s="234">
        <v>0</v>
      </c>
      <c r="N54" s="234">
        <v>0</v>
      </c>
      <c r="O54" s="234">
        <f>SUM(E54:N54)</f>
        <v>1195000</v>
      </c>
    </row>
    <row r="55" spans="1:15" ht="42" customHeight="1" thickBot="1" x14ac:dyDescent="0.35">
      <c r="A55" s="297" t="s">
        <v>314</v>
      </c>
      <c r="B55" s="298"/>
      <c r="C55" s="298"/>
      <c r="D55" s="298"/>
      <c r="E55" s="298"/>
      <c r="F55" s="298"/>
      <c r="G55" s="298"/>
      <c r="H55" s="298"/>
      <c r="I55" s="298"/>
      <c r="J55" s="298"/>
      <c r="K55" s="298"/>
      <c r="L55" s="298"/>
      <c r="M55" s="298"/>
      <c r="N55" s="298"/>
      <c r="O55" s="299"/>
    </row>
    <row r="56" spans="1:15" ht="31.5" customHeight="1" x14ac:dyDescent="0.3">
      <c r="A56" s="289" t="s">
        <v>238</v>
      </c>
      <c r="B56" s="303"/>
      <c r="C56" s="303"/>
      <c r="D56" s="295"/>
      <c r="E56" s="236">
        <f>E57+E58+E59</f>
        <v>0</v>
      </c>
      <c r="F56" s="237">
        <f t="shared" ref="F56:N56" si="26">F57+F58+F59</f>
        <v>8752105</v>
      </c>
      <c r="G56" s="237">
        <f t="shared" si="26"/>
        <v>6293552</v>
      </c>
      <c r="H56" s="237">
        <f t="shared" si="26"/>
        <v>7678429.0600000005</v>
      </c>
      <c r="I56" s="237">
        <f t="shared" si="26"/>
        <v>0</v>
      </c>
      <c r="J56" s="237">
        <f t="shared" si="26"/>
        <v>0</v>
      </c>
      <c r="K56" s="237">
        <f t="shared" si="26"/>
        <v>0</v>
      </c>
      <c r="L56" s="237">
        <f t="shared" si="26"/>
        <v>0</v>
      </c>
      <c r="M56" s="237">
        <f t="shared" si="26"/>
        <v>0</v>
      </c>
      <c r="N56" s="237">
        <f t="shared" si="26"/>
        <v>0</v>
      </c>
      <c r="O56" s="237">
        <f>O57+O58+O59</f>
        <v>22724086.060000002</v>
      </c>
    </row>
    <row r="57" spans="1:15" ht="36.75" customHeight="1" x14ac:dyDescent="0.3">
      <c r="A57" s="300" t="s">
        <v>50</v>
      </c>
      <c r="B57" s="301"/>
      <c r="C57" s="301"/>
      <c r="D57" s="302"/>
      <c r="E57" s="191">
        <f t="shared" ref="E57:N57" si="27">E61+E65+E85+E101+E109</f>
        <v>0</v>
      </c>
      <c r="F57" s="223">
        <f t="shared" si="27"/>
        <v>0</v>
      </c>
      <c r="G57" s="223">
        <f t="shared" si="27"/>
        <v>0</v>
      </c>
      <c r="H57" s="223">
        <f t="shared" si="27"/>
        <v>0</v>
      </c>
      <c r="I57" s="223">
        <f t="shared" si="27"/>
        <v>0</v>
      </c>
      <c r="J57" s="223">
        <f t="shared" si="27"/>
        <v>0</v>
      </c>
      <c r="K57" s="223">
        <f t="shared" si="27"/>
        <v>0</v>
      </c>
      <c r="L57" s="223">
        <f t="shared" si="27"/>
        <v>0</v>
      </c>
      <c r="M57" s="223">
        <f t="shared" si="27"/>
        <v>0</v>
      </c>
      <c r="N57" s="223">
        <f t="shared" si="27"/>
        <v>0</v>
      </c>
      <c r="O57" s="223">
        <f>SUM(E57:N57)</f>
        <v>0</v>
      </c>
    </row>
    <row r="58" spans="1:15" s="181" customFormat="1" ht="42.75" customHeight="1" x14ac:dyDescent="0.3">
      <c r="A58" s="300" t="s">
        <v>236</v>
      </c>
      <c r="B58" s="301"/>
      <c r="C58" s="301"/>
      <c r="D58" s="302"/>
      <c r="E58" s="191">
        <f>E62+E66+E86+E102+E109</f>
        <v>0</v>
      </c>
      <c r="F58" s="223">
        <f>F62+F66+F86+F102+F109</f>
        <v>7303655</v>
      </c>
      <c r="G58" s="223">
        <f>G62+G66+G86+G102+G109</f>
        <v>4776000</v>
      </c>
      <c r="H58" s="223">
        <f t="shared" ref="H58:N59" si="28">H62+H66+H86+H102+H110</f>
        <v>6000000</v>
      </c>
      <c r="I58" s="223">
        <f t="shared" si="28"/>
        <v>0</v>
      </c>
      <c r="J58" s="223">
        <f t="shared" si="28"/>
        <v>0</v>
      </c>
      <c r="K58" s="223">
        <f t="shared" si="28"/>
        <v>0</v>
      </c>
      <c r="L58" s="223">
        <f t="shared" si="28"/>
        <v>0</v>
      </c>
      <c r="M58" s="223">
        <f t="shared" si="28"/>
        <v>0</v>
      </c>
      <c r="N58" s="223">
        <f t="shared" si="28"/>
        <v>0</v>
      </c>
      <c r="O58" s="223">
        <f>SUM(E58:N58)</f>
        <v>18079655</v>
      </c>
    </row>
    <row r="59" spans="1:15" s="182" customFormat="1" ht="42" customHeight="1" x14ac:dyDescent="0.3">
      <c r="A59" s="300" t="s">
        <v>235</v>
      </c>
      <c r="B59" s="301"/>
      <c r="C59" s="301"/>
      <c r="D59" s="302"/>
      <c r="E59" s="191">
        <f>E63+E67+E87+E103+E111</f>
        <v>0</v>
      </c>
      <c r="F59" s="223">
        <f>F63+F67+F87+F103+F111</f>
        <v>1448450</v>
      </c>
      <c r="G59" s="223">
        <f>G63+G67+G87+G103+G111</f>
        <v>1517552</v>
      </c>
      <c r="H59" s="223">
        <f t="shared" si="28"/>
        <v>1678429.06</v>
      </c>
      <c r="I59" s="223">
        <f t="shared" si="28"/>
        <v>0</v>
      </c>
      <c r="J59" s="223">
        <f t="shared" si="28"/>
        <v>0</v>
      </c>
      <c r="K59" s="223">
        <f t="shared" si="28"/>
        <v>0</v>
      </c>
      <c r="L59" s="223">
        <f t="shared" si="28"/>
        <v>0</v>
      </c>
      <c r="M59" s="223">
        <f t="shared" si="28"/>
        <v>0</v>
      </c>
      <c r="N59" s="223">
        <f t="shared" si="28"/>
        <v>0</v>
      </c>
      <c r="O59" s="223">
        <f>SUM(E59:N59)</f>
        <v>4644431.0600000005</v>
      </c>
    </row>
    <row r="60" spans="1:15" ht="36" customHeight="1" x14ac:dyDescent="0.3">
      <c r="A60" s="287" t="s">
        <v>263</v>
      </c>
      <c r="B60" s="290" t="s">
        <v>244</v>
      </c>
      <c r="C60" s="293" t="s">
        <v>243</v>
      </c>
      <c r="D60" s="197" t="s">
        <v>238</v>
      </c>
      <c r="E60" s="192">
        <f>E61+E62+E63</f>
        <v>0</v>
      </c>
      <c r="F60" s="224">
        <f t="shared" ref="F60:N60" si="29">F61+F62+F63</f>
        <v>544794</v>
      </c>
      <c r="G60" s="224">
        <f t="shared" si="29"/>
        <v>0</v>
      </c>
      <c r="H60" s="224">
        <f t="shared" si="29"/>
        <v>0</v>
      </c>
      <c r="I60" s="224">
        <f t="shared" si="29"/>
        <v>0</v>
      </c>
      <c r="J60" s="224">
        <f t="shared" si="29"/>
        <v>0</v>
      </c>
      <c r="K60" s="224">
        <f t="shared" si="29"/>
        <v>0</v>
      </c>
      <c r="L60" s="224">
        <f t="shared" si="29"/>
        <v>0</v>
      </c>
      <c r="M60" s="224">
        <f t="shared" si="29"/>
        <v>0</v>
      </c>
      <c r="N60" s="224">
        <f t="shared" si="29"/>
        <v>0</v>
      </c>
      <c r="O60" s="224">
        <f>O61+O62+O63</f>
        <v>544794</v>
      </c>
    </row>
    <row r="61" spans="1:15" ht="40.5" customHeight="1" x14ac:dyDescent="0.3">
      <c r="A61" s="288"/>
      <c r="B61" s="291"/>
      <c r="C61" s="294"/>
      <c r="D61" s="212" t="s">
        <v>50</v>
      </c>
      <c r="E61" s="193">
        <v>0</v>
      </c>
      <c r="F61" s="225">
        <v>0</v>
      </c>
      <c r="G61" s="225">
        <v>0</v>
      </c>
      <c r="H61" s="226">
        <v>0</v>
      </c>
      <c r="I61" s="226">
        <v>0</v>
      </c>
      <c r="J61" s="226">
        <v>0</v>
      </c>
      <c r="K61" s="226">
        <v>0</v>
      </c>
      <c r="L61" s="226">
        <v>0</v>
      </c>
      <c r="M61" s="226">
        <v>0</v>
      </c>
      <c r="N61" s="226">
        <v>0</v>
      </c>
      <c r="O61" s="226">
        <f>SUM(F61:N61)</f>
        <v>0</v>
      </c>
    </row>
    <row r="62" spans="1:15" s="181" customFormat="1" ht="73.5" customHeight="1" x14ac:dyDescent="0.3">
      <c r="A62" s="288"/>
      <c r="B62" s="291"/>
      <c r="C62" s="294"/>
      <c r="D62" s="197" t="s">
        <v>236</v>
      </c>
      <c r="E62" s="192">
        <v>0</v>
      </c>
      <c r="F62" s="224">
        <v>0</v>
      </c>
      <c r="G62" s="224">
        <v>0</v>
      </c>
      <c r="H62" s="226">
        <v>0</v>
      </c>
      <c r="I62" s="226">
        <v>0</v>
      </c>
      <c r="J62" s="226">
        <v>0</v>
      </c>
      <c r="K62" s="226">
        <v>0</v>
      </c>
      <c r="L62" s="226">
        <v>0</v>
      </c>
      <c r="M62" s="226">
        <v>0</v>
      </c>
      <c r="N62" s="226">
        <v>0</v>
      </c>
      <c r="O62" s="226">
        <f>SUM(F62:N62)</f>
        <v>0</v>
      </c>
    </row>
    <row r="63" spans="1:15" s="182" customFormat="1" ht="87.75" customHeight="1" x14ac:dyDescent="0.3">
      <c r="A63" s="289"/>
      <c r="B63" s="292"/>
      <c r="C63" s="295"/>
      <c r="D63" s="197" t="s">
        <v>235</v>
      </c>
      <c r="E63" s="192">
        <v>0</v>
      </c>
      <c r="F63" s="224">
        <v>544794</v>
      </c>
      <c r="G63" s="224">
        <v>0</v>
      </c>
      <c r="H63" s="226">
        <v>0</v>
      </c>
      <c r="I63" s="226">
        <v>0</v>
      </c>
      <c r="J63" s="226">
        <v>0</v>
      </c>
      <c r="K63" s="226">
        <v>0</v>
      </c>
      <c r="L63" s="226">
        <v>0</v>
      </c>
      <c r="M63" s="226">
        <v>0</v>
      </c>
      <c r="N63" s="226">
        <v>0</v>
      </c>
      <c r="O63" s="226">
        <f>SUM(F63:N63)</f>
        <v>544794</v>
      </c>
    </row>
    <row r="64" spans="1:15" s="194" customFormat="1" ht="40.5" customHeight="1" x14ac:dyDescent="0.3">
      <c r="A64" s="287" t="s">
        <v>267</v>
      </c>
      <c r="B64" s="290" t="s">
        <v>245</v>
      </c>
      <c r="C64" s="293"/>
      <c r="D64" s="197" t="s">
        <v>238</v>
      </c>
      <c r="E64" s="192">
        <f>E65+E66+E67</f>
        <v>0</v>
      </c>
      <c r="F64" s="224">
        <f t="shared" ref="F64:O64" si="30">F65+F66+F67</f>
        <v>8207311</v>
      </c>
      <c r="G64" s="224">
        <f t="shared" si="30"/>
        <v>4800000</v>
      </c>
      <c r="H64" s="224">
        <f t="shared" si="30"/>
        <v>817823</v>
      </c>
      <c r="I64" s="224">
        <f t="shared" si="30"/>
        <v>0</v>
      </c>
      <c r="J64" s="224">
        <f t="shared" si="30"/>
        <v>0</v>
      </c>
      <c r="K64" s="224">
        <f t="shared" si="30"/>
        <v>0</v>
      </c>
      <c r="L64" s="224">
        <f t="shared" si="30"/>
        <v>0</v>
      </c>
      <c r="M64" s="224">
        <f t="shared" si="30"/>
        <v>0</v>
      </c>
      <c r="N64" s="224">
        <f t="shared" si="30"/>
        <v>0</v>
      </c>
      <c r="O64" s="224">
        <f t="shared" si="30"/>
        <v>13825134</v>
      </c>
    </row>
    <row r="65" spans="1:15" s="194" customFormat="1" ht="37.5" customHeight="1" x14ac:dyDescent="0.3">
      <c r="A65" s="288"/>
      <c r="B65" s="291"/>
      <c r="C65" s="294"/>
      <c r="D65" s="212" t="s">
        <v>50</v>
      </c>
      <c r="E65" s="193">
        <f>E69+E73+E77+E81</f>
        <v>0</v>
      </c>
      <c r="F65" s="225">
        <f t="shared" ref="F65:N65" si="31">F69+F73+F77+F81</f>
        <v>0</v>
      </c>
      <c r="G65" s="225">
        <f t="shared" si="31"/>
        <v>0</v>
      </c>
      <c r="H65" s="225">
        <f t="shared" si="31"/>
        <v>0</v>
      </c>
      <c r="I65" s="225">
        <f t="shared" si="31"/>
        <v>0</v>
      </c>
      <c r="J65" s="225">
        <f t="shared" si="31"/>
        <v>0</v>
      </c>
      <c r="K65" s="225">
        <f t="shared" si="31"/>
        <v>0</v>
      </c>
      <c r="L65" s="225">
        <f t="shared" si="31"/>
        <v>0</v>
      </c>
      <c r="M65" s="225">
        <f t="shared" si="31"/>
        <v>0</v>
      </c>
      <c r="N65" s="225">
        <f t="shared" si="31"/>
        <v>0</v>
      </c>
      <c r="O65" s="225">
        <f>SUM(F65:N65)</f>
        <v>0</v>
      </c>
    </row>
    <row r="66" spans="1:15" s="195" customFormat="1" ht="73.5" customHeight="1" x14ac:dyDescent="0.3">
      <c r="A66" s="288"/>
      <c r="B66" s="291"/>
      <c r="C66" s="294"/>
      <c r="D66" s="197" t="s">
        <v>236</v>
      </c>
      <c r="E66" s="192">
        <f>E70+E74+E78+E82</f>
        <v>0</v>
      </c>
      <c r="F66" s="224">
        <f t="shared" ref="F66:N66" si="32">F70+F74+F78+F82</f>
        <v>7303655</v>
      </c>
      <c r="G66" s="224">
        <f t="shared" si="32"/>
        <v>4776000</v>
      </c>
      <c r="H66" s="224">
        <f t="shared" si="32"/>
        <v>0</v>
      </c>
      <c r="I66" s="224">
        <f t="shared" si="32"/>
        <v>0</v>
      </c>
      <c r="J66" s="224">
        <f t="shared" si="32"/>
        <v>0</v>
      </c>
      <c r="K66" s="224">
        <f t="shared" si="32"/>
        <v>0</v>
      </c>
      <c r="L66" s="224">
        <f t="shared" si="32"/>
        <v>0</v>
      </c>
      <c r="M66" s="224">
        <f t="shared" si="32"/>
        <v>0</v>
      </c>
      <c r="N66" s="224">
        <f t="shared" si="32"/>
        <v>0</v>
      </c>
      <c r="O66" s="225">
        <f>SUM(F66:N66)</f>
        <v>12079655</v>
      </c>
    </row>
    <row r="67" spans="1:15" s="196" customFormat="1" ht="94.5" customHeight="1" x14ac:dyDescent="0.3">
      <c r="A67" s="289"/>
      <c r="B67" s="292"/>
      <c r="C67" s="295"/>
      <c r="D67" s="197" t="s">
        <v>235</v>
      </c>
      <c r="E67" s="192">
        <f>E71+E75+E79+E83</f>
        <v>0</v>
      </c>
      <c r="F67" s="224">
        <f t="shared" ref="F67:N67" si="33">F71+F75+F79+F83</f>
        <v>903656</v>
      </c>
      <c r="G67" s="224">
        <f t="shared" si="33"/>
        <v>24000</v>
      </c>
      <c r="H67" s="224">
        <f t="shared" si="33"/>
        <v>817823</v>
      </c>
      <c r="I67" s="224">
        <f t="shared" si="33"/>
        <v>0</v>
      </c>
      <c r="J67" s="224">
        <f t="shared" si="33"/>
        <v>0</v>
      </c>
      <c r="K67" s="224">
        <f t="shared" si="33"/>
        <v>0</v>
      </c>
      <c r="L67" s="224">
        <f t="shared" si="33"/>
        <v>0</v>
      </c>
      <c r="M67" s="224">
        <f t="shared" si="33"/>
        <v>0</v>
      </c>
      <c r="N67" s="224">
        <f t="shared" si="33"/>
        <v>0</v>
      </c>
      <c r="O67" s="225">
        <f>SUM(F67:N67)</f>
        <v>1745479</v>
      </c>
    </row>
    <row r="68" spans="1:15" s="196" customFormat="1" ht="57.75" customHeight="1" x14ac:dyDescent="0.3">
      <c r="A68" s="278" t="s">
        <v>268</v>
      </c>
      <c r="B68" s="281" t="s">
        <v>299</v>
      </c>
      <c r="C68" s="284" t="s">
        <v>246</v>
      </c>
      <c r="D68" s="197" t="s">
        <v>238</v>
      </c>
      <c r="E68" s="198">
        <f t="shared" ref="E68:N68" si="34">E69+E70+E71</f>
        <v>0</v>
      </c>
      <c r="F68" s="218">
        <f t="shared" si="34"/>
        <v>0</v>
      </c>
      <c r="G68" s="218">
        <f t="shared" si="34"/>
        <v>4800000</v>
      </c>
      <c r="H68" s="218">
        <f t="shared" si="34"/>
        <v>817823</v>
      </c>
      <c r="I68" s="218">
        <f t="shared" si="34"/>
        <v>0</v>
      </c>
      <c r="J68" s="218">
        <f t="shared" si="34"/>
        <v>0</v>
      </c>
      <c r="K68" s="218">
        <f t="shared" si="34"/>
        <v>0</v>
      </c>
      <c r="L68" s="218">
        <f t="shared" si="34"/>
        <v>0</v>
      </c>
      <c r="M68" s="218">
        <f t="shared" si="34"/>
        <v>0</v>
      </c>
      <c r="N68" s="218">
        <f t="shared" si="34"/>
        <v>0</v>
      </c>
      <c r="O68" s="218">
        <f>O69+O70+O71</f>
        <v>5617823</v>
      </c>
    </row>
    <row r="69" spans="1:15" s="196" customFormat="1" ht="57.75" customHeight="1" x14ac:dyDescent="0.3">
      <c r="A69" s="279"/>
      <c r="B69" s="282"/>
      <c r="C69" s="285"/>
      <c r="D69" s="212" t="s">
        <v>50</v>
      </c>
      <c r="E69" s="200">
        <f>E77+E81+E85</f>
        <v>0</v>
      </c>
      <c r="F69" s="221">
        <f t="shared" ref="F69:N69" si="35">F77+F81+F85</f>
        <v>0</v>
      </c>
      <c r="G69" s="221">
        <f t="shared" si="35"/>
        <v>0</v>
      </c>
      <c r="H69" s="221">
        <f t="shared" si="35"/>
        <v>0</v>
      </c>
      <c r="I69" s="221">
        <f t="shared" si="35"/>
        <v>0</v>
      </c>
      <c r="J69" s="221">
        <f t="shared" si="35"/>
        <v>0</v>
      </c>
      <c r="K69" s="221">
        <f t="shared" si="35"/>
        <v>0</v>
      </c>
      <c r="L69" s="221">
        <f t="shared" si="35"/>
        <v>0</v>
      </c>
      <c r="M69" s="221">
        <f t="shared" si="35"/>
        <v>0</v>
      </c>
      <c r="N69" s="221">
        <f t="shared" si="35"/>
        <v>0</v>
      </c>
      <c r="O69" s="221">
        <f>SUM(E69:N69)</f>
        <v>0</v>
      </c>
    </row>
    <row r="70" spans="1:15" s="196" customFormat="1" ht="82.5" customHeight="1" x14ac:dyDescent="0.3">
      <c r="A70" s="279"/>
      <c r="B70" s="282"/>
      <c r="C70" s="285"/>
      <c r="D70" s="197" t="s">
        <v>236</v>
      </c>
      <c r="E70" s="198">
        <f>E78+E82+E86</f>
        <v>0</v>
      </c>
      <c r="F70" s="218">
        <v>0</v>
      </c>
      <c r="G70" s="218">
        <v>4776000</v>
      </c>
      <c r="H70" s="218">
        <f t="shared" ref="H70:N70" si="36">H78+H82+H86</f>
        <v>0</v>
      </c>
      <c r="I70" s="218">
        <f t="shared" si="36"/>
        <v>0</v>
      </c>
      <c r="J70" s="218">
        <f t="shared" si="36"/>
        <v>0</v>
      </c>
      <c r="K70" s="218">
        <f t="shared" si="36"/>
        <v>0</v>
      </c>
      <c r="L70" s="218">
        <f t="shared" si="36"/>
        <v>0</v>
      </c>
      <c r="M70" s="218">
        <f t="shared" si="36"/>
        <v>0</v>
      </c>
      <c r="N70" s="218">
        <f t="shared" si="36"/>
        <v>0</v>
      </c>
      <c r="O70" s="221">
        <f>SUM(E70:N70)</f>
        <v>4776000</v>
      </c>
    </row>
    <row r="71" spans="1:15" s="196" customFormat="1" ht="90.75" customHeight="1" x14ac:dyDescent="0.3">
      <c r="A71" s="280"/>
      <c r="B71" s="283"/>
      <c r="C71" s="286"/>
      <c r="D71" s="197" t="s">
        <v>235</v>
      </c>
      <c r="E71" s="198">
        <f>E79+E83+E87</f>
        <v>0</v>
      </c>
      <c r="F71" s="218">
        <v>0</v>
      </c>
      <c r="G71" s="218">
        <v>24000</v>
      </c>
      <c r="H71" s="218">
        <v>817823</v>
      </c>
      <c r="I71" s="218">
        <f t="shared" ref="I71:N71" si="37">I79+I83+I87</f>
        <v>0</v>
      </c>
      <c r="J71" s="218">
        <f t="shared" si="37"/>
        <v>0</v>
      </c>
      <c r="K71" s="218">
        <f t="shared" si="37"/>
        <v>0</v>
      </c>
      <c r="L71" s="218">
        <f t="shared" si="37"/>
        <v>0</v>
      </c>
      <c r="M71" s="218">
        <f t="shared" si="37"/>
        <v>0</v>
      </c>
      <c r="N71" s="218">
        <f t="shared" si="37"/>
        <v>0</v>
      </c>
      <c r="O71" s="221">
        <f>SUM(E71:N71)</f>
        <v>841823</v>
      </c>
    </row>
    <row r="72" spans="1:15" ht="24.75" customHeight="1" x14ac:dyDescent="0.3">
      <c r="A72" s="296" t="s">
        <v>269</v>
      </c>
      <c r="B72" s="281" t="s">
        <v>247</v>
      </c>
      <c r="C72" s="284" t="s">
        <v>246</v>
      </c>
      <c r="D72" s="197" t="s">
        <v>238</v>
      </c>
      <c r="E72" s="198">
        <f>E73+E74+E75</f>
        <v>0</v>
      </c>
      <c r="F72" s="218">
        <f t="shared" ref="F72:O72" si="38">F73+F74+F75</f>
        <v>4800000</v>
      </c>
      <c r="G72" s="218">
        <f t="shared" si="38"/>
        <v>0</v>
      </c>
      <c r="H72" s="218">
        <f t="shared" si="38"/>
        <v>0</v>
      </c>
      <c r="I72" s="218">
        <f t="shared" si="38"/>
        <v>0</v>
      </c>
      <c r="J72" s="218">
        <f t="shared" si="38"/>
        <v>0</v>
      </c>
      <c r="K72" s="218">
        <f t="shared" si="38"/>
        <v>0</v>
      </c>
      <c r="L72" s="218">
        <f t="shared" si="38"/>
        <v>0</v>
      </c>
      <c r="M72" s="218">
        <f t="shared" si="38"/>
        <v>0</v>
      </c>
      <c r="N72" s="218">
        <f t="shared" si="38"/>
        <v>0</v>
      </c>
      <c r="O72" s="218">
        <f t="shared" si="38"/>
        <v>4800000</v>
      </c>
    </row>
    <row r="73" spans="1:15" ht="47.25" customHeight="1" x14ac:dyDescent="0.3">
      <c r="A73" s="279"/>
      <c r="B73" s="282"/>
      <c r="C73" s="285"/>
      <c r="D73" s="212" t="s">
        <v>50</v>
      </c>
      <c r="E73" s="200">
        <v>0</v>
      </c>
      <c r="F73" s="221">
        <v>0</v>
      </c>
      <c r="G73" s="221">
        <v>0</v>
      </c>
      <c r="H73" s="219">
        <v>0</v>
      </c>
      <c r="I73" s="219">
        <v>0</v>
      </c>
      <c r="J73" s="219">
        <v>0</v>
      </c>
      <c r="K73" s="219">
        <v>0</v>
      </c>
      <c r="L73" s="219">
        <v>0</v>
      </c>
      <c r="M73" s="219">
        <v>0</v>
      </c>
      <c r="N73" s="219">
        <v>0</v>
      </c>
      <c r="O73" s="219">
        <f>SUM(E73:N73)</f>
        <v>0</v>
      </c>
    </row>
    <row r="74" spans="1:15" s="181" customFormat="1" ht="65.25" customHeight="1" x14ac:dyDescent="0.3">
      <c r="A74" s="279"/>
      <c r="B74" s="282"/>
      <c r="C74" s="285"/>
      <c r="D74" s="197" t="s">
        <v>236</v>
      </c>
      <c r="E74" s="198">
        <v>0</v>
      </c>
      <c r="F74" s="218">
        <v>4776000</v>
      </c>
      <c r="G74" s="218">
        <v>0</v>
      </c>
      <c r="H74" s="219">
        <v>0</v>
      </c>
      <c r="I74" s="219">
        <v>0</v>
      </c>
      <c r="J74" s="219">
        <v>0</v>
      </c>
      <c r="K74" s="219">
        <v>0</v>
      </c>
      <c r="L74" s="219">
        <v>0</v>
      </c>
      <c r="M74" s="219">
        <v>0</v>
      </c>
      <c r="N74" s="219">
        <v>0</v>
      </c>
      <c r="O74" s="219">
        <f>SUM(E74:N74)</f>
        <v>4776000</v>
      </c>
    </row>
    <row r="75" spans="1:15" s="182" customFormat="1" ht="87.75" customHeight="1" x14ac:dyDescent="0.3">
      <c r="A75" s="280"/>
      <c r="B75" s="283"/>
      <c r="C75" s="286"/>
      <c r="D75" s="197" t="s">
        <v>235</v>
      </c>
      <c r="E75" s="198">
        <v>0</v>
      </c>
      <c r="F75" s="218">
        <v>24000</v>
      </c>
      <c r="G75" s="218">
        <v>0</v>
      </c>
      <c r="H75" s="219">
        <v>0</v>
      </c>
      <c r="I75" s="219">
        <v>0</v>
      </c>
      <c r="J75" s="219">
        <v>0</v>
      </c>
      <c r="K75" s="219">
        <v>0</v>
      </c>
      <c r="L75" s="219">
        <v>0</v>
      </c>
      <c r="M75" s="219">
        <v>0</v>
      </c>
      <c r="N75" s="219">
        <v>0</v>
      </c>
      <c r="O75" s="219">
        <f>SUM(E75:N75)</f>
        <v>24000</v>
      </c>
    </row>
    <row r="76" spans="1:15" ht="38.25" customHeight="1" x14ac:dyDescent="0.3">
      <c r="A76" s="296" t="s">
        <v>270</v>
      </c>
      <c r="B76" s="281" t="s">
        <v>248</v>
      </c>
      <c r="C76" s="284" t="s">
        <v>246</v>
      </c>
      <c r="D76" s="197" t="s">
        <v>238</v>
      </c>
      <c r="E76" s="198">
        <f>E77+E78+E79</f>
        <v>0</v>
      </c>
      <c r="F76" s="218">
        <f t="shared" ref="F76:O76" si="39">F77+F78+F79</f>
        <v>3367096</v>
      </c>
      <c r="G76" s="218">
        <f t="shared" si="39"/>
        <v>0</v>
      </c>
      <c r="H76" s="218">
        <f t="shared" si="39"/>
        <v>0</v>
      </c>
      <c r="I76" s="218">
        <f t="shared" si="39"/>
        <v>0</v>
      </c>
      <c r="J76" s="218">
        <f t="shared" si="39"/>
        <v>0</v>
      </c>
      <c r="K76" s="218">
        <f t="shared" si="39"/>
        <v>0</v>
      </c>
      <c r="L76" s="218">
        <f t="shared" si="39"/>
        <v>0</v>
      </c>
      <c r="M76" s="218">
        <f t="shared" si="39"/>
        <v>0</v>
      </c>
      <c r="N76" s="218">
        <f t="shared" si="39"/>
        <v>0</v>
      </c>
      <c r="O76" s="218">
        <f t="shared" si="39"/>
        <v>3367096</v>
      </c>
    </row>
    <row r="77" spans="1:15" ht="42.75" customHeight="1" x14ac:dyDescent="0.3">
      <c r="A77" s="279"/>
      <c r="B77" s="282"/>
      <c r="C77" s="285"/>
      <c r="D77" s="212" t="s">
        <v>50</v>
      </c>
      <c r="E77" s="200">
        <v>0</v>
      </c>
      <c r="F77" s="221">
        <v>0</v>
      </c>
      <c r="G77" s="221">
        <v>0</v>
      </c>
      <c r="H77" s="219">
        <v>0</v>
      </c>
      <c r="I77" s="219">
        <v>0</v>
      </c>
      <c r="J77" s="219">
        <v>0</v>
      </c>
      <c r="K77" s="219">
        <v>0</v>
      </c>
      <c r="L77" s="219">
        <v>0</v>
      </c>
      <c r="M77" s="219">
        <v>0</v>
      </c>
      <c r="N77" s="219">
        <v>0</v>
      </c>
      <c r="O77" s="219">
        <f>SUM(F77:N77)</f>
        <v>0</v>
      </c>
    </row>
    <row r="78" spans="1:15" s="181" customFormat="1" ht="75.75" customHeight="1" x14ac:dyDescent="0.3">
      <c r="A78" s="279"/>
      <c r="B78" s="282"/>
      <c r="C78" s="285"/>
      <c r="D78" s="197" t="s">
        <v>236</v>
      </c>
      <c r="E78" s="198">
        <v>0</v>
      </c>
      <c r="F78" s="218">
        <v>2527655</v>
      </c>
      <c r="G78" s="218">
        <v>0</v>
      </c>
      <c r="H78" s="219">
        <v>0</v>
      </c>
      <c r="I78" s="219">
        <v>0</v>
      </c>
      <c r="J78" s="219">
        <v>0</v>
      </c>
      <c r="K78" s="219">
        <v>0</v>
      </c>
      <c r="L78" s="219">
        <v>0</v>
      </c>
      <c r="M78" s="219">
        <v>0</v>
      </c>
      <c r="N78" s="219">
        <v>0</v>
      </c>
      <c r="O78" s="219">
        <f>SUM(F78:N78)</f>
        <v>2527655</v>
      </c>
    </row>
    <row r="79" spans="1:15" s="182" customFormat="1" ht="92.25" customHeight="1" x14ac:dyDescent="0.3">
      <c r="A79" s="280"/>
      <c r="B79" s="283"/>
      <c r="C79" s="286"/>
      <c r="D79" s="197" t="s">
        <v>235</v>
      </c>
      <c r="E79" s="198">
        <v>0</v>
      </c>
      <c r="F79" s="218">
        <v>839441</v>
      </c>
      <c r="G79" s="218">
        <v>0</v>
      </c>
      <c r="H79" s="219">
        <v>0</v>
      </c>
      <c r="I79" s="219">
        <v>0</v>
      </c>
      <c r="J79" s="219">
        <v>0</v>
      </c>
      <c r="K79" s="219">
        <v>0</v>
      </c>
      <c r="L79" s="219">
        <v>0</v>
      </c>
      <c r="M79" s="219">
        <v>0</v>
      </c>
      <c r="N79" s="219">
        <v>0</v>
      </c>
      <c r="O79" s="219">
        <f>SUM(F79:N79)</f>
        <v>839441</v>
      </c>
    </row>
    <row r="80" spans="1:15" ht="39" customHeight="1" x14ac:dyDescent="0.3">
      <c r="A80" s="278" t="s">
        <v>298</v>
      </c>
      <c r="B80" s="281" t="s">
        <v>249</v>
      </c>
      <c r="C80" s="284" t="s">
        <v>251</v>
      </c>
      <c r="D80" s="197" t="s">
        <v>238</v>
      </c>
      <c r="E80" s="198">
        <f>E81+E82+E83</f>
        <v>0</v>
      </c>
      <c r="F80" s="218">
        <f t="shared" ref="F80:O80" si="40">F81+F82+F83</f>
        <v>40215</v>
      </c>
      <c r="G80" s="218">
        <f t="shared" si="40"/>
        <v>0</v>
      </c>
      <c r="H80" s="218">
        <f t="shared" si="40"/>
        <v>0</v>
      </c>
      <c r="I80" s="218">
        <f t="shared" si="40"/>
        <v>0</v>
      </c>
      <c r="J80" s="218">
        <f t="shared" si="40"/>
        <v>0</v>
      </c>
      <c r="K80" s="218">
        <f t="shared" si="40"/>
        <v>0</v>
      </c>
      <c r="L80" s="218">
        <f t="shared" si="40"/>
        <v>0</v>
      </c>
      <c r="M80" s="218">
        <f t="shared" si="40"/>
        <v>0</v>
      </c>
      <c r="N80" s="218">
        <f t="shared" si="40"/>
        <v>0</v>
      </c>
      <c r="O80" s="218">
        <f t="shared" si="40"/>
        <v>40215</v>
      </c>
    </row>
    <row r="81" spans="1:15" ht="57" customHeight="1" x14ac:dyDescent="0.3">
      <c r="A81" s="279"/>
      <c r="B81" s="282"/>
      <c r="C81" s="285"/>
      <c r="D81" s="212" t="s">
        <v>50</v>
      </c>
      <c r="E81" s="200">
        <v>0</v>
      </c>
      <c r="F81" s="221">
        <v>0</v>
      </c>
      <c r="G81" s="221">
        <v>0</v>
      </c>
      <c r="H81" s="219">
        <v>0</v>
      </c>
      <c r="I81" s="219">
        <v>0</v>
      </c>
      <c r="J81" s="219">
        <v>0</v>
      </c>
      <c r="K81" s="219">
        <v>0</v>
      </c>
      <c r="L81" s="219">
        <v>0</v>
      </c>
      <c r="M81" s="219">
        <v>0</v>
      </c>
      <c r="N81" s="219">
        <v>0</v>
      </c>
      <c r="O81" s="219">
        <f>SUM(E81:N81)</f>
        <v>0</v>
      </c>
    </row>
    <row r="82" spans="1:15" s="181" customFormat="1" ht="92.25" customHeight="1" x14ac:dyDescent="0.3">
      <c r="A82" s="279"/>
      <c r="B82" s="282"/>
      <c r="C82" s="285"/>
      <c r="D82" s="197" t="s">
        <v>236</v>
      </c>
      <c r="E82" s="198">
        <v>0</v>
      </c>
      <c r="F82" s="218">
        <v>0</v>
      </c>
      <c r="G82" s="218">
        <v>0</v>
      </c>
      <c r="H82" s="219">
        <v>0</v>
      </c>
      <c r="I82" s="219">
        <v>0</v>
      </c>
      <c r="J82" s="219">
        <v>0</v>
      </c>
      <c r="K82" s="219">
        <v>0</v>
      </c>
      <c r="L82" s="219">
        <v>0</v>
      </c>
      <c r="M82" s="219">
        <v>0</v>
      </c>
      <c r="N82" s="219">
        <v>0</v>
      </c>
      <c r="O82" s="219">
        <f>SUM(E82:N82)</f>
        <v>0</v>
      </c>
    </row>
    <row r="83" spans="1:15" s="182" customFormat="1" ht="87" customHeight="1" x14ac:dyDescent="0.3">
      <c r="A83" s="280"/>
      <c r="B83" s="283"/>
      <c r="C83" s="286"/>
      <c r="D83" s="197" t="s">
        <v>235</v>
      </c>
      <c r="E83" s="198">
        <v>0</v>
      </c>
      <c r="F83" s="218">
        <v>40215</v>
      </c>
      <c r="G83" s="218">
        <v>0</v>
      </c>
      <c r="H83" s="219">
        <v>0</v>
      </c>
      <c r="I83" s="219">
        <v>0</v>
      </c>
      <c r="J83" s="219">
        <v>0</v>
      </c>
      <c r="K83" s="219">
        <v>0</v>
      </c>
      <c r="L83" s="219">
        <v>0</v>
      </c>
      <c r="M83" s="219">
        <v>0</v>
      </c>
      <c r="N83" s="219">
        <v>0</v>
      </c>
      <c r="O83" s="219">
        <f>SUM(E83:N83)</f>
        <v>40215</v>
      </c>
    </row>
    <row r="84" spans="1:15" ht="24.75" customHeight="1" x14ac:dyDescent="0.3">
      <c r="A84" s="287" t="s">
        <v>271</v>
      </c>
      <c r="B84" s="290" t="s">
        <v>250</v>
      </c>
      <c r="C84" s="293"/>
      <c r="D84" s="197" t="s">
        <v>238</v>
      </c>
      <c r="E84" s="188">
        <f>E85+E86+E87</f>
        <v>0</v>
      </c>
      <c r="F84" s="227">
        <f t="shared" ref="F84:N84" si="41">F85+F86+F87</f>
        <v>0</v>
      </c>
      <c r="G84" s="227">
        <f t="shared" si="41"/>
        <v>1493552</v>
      </c>
      <c r="H84" s="227">
        <f t="shared" si="41"/>
        <v>0</v>
      </c>
      <c r="I84" s="227">
        <f t="shared" si="41"/>
        <v>0</v>
      </c>
      <c r="J84" s="227">
        <f t="shared" si="41"/>
        <v>0</v>
      </c>
      <c r="K84" s="227">
        <f t="shared" si="41"/>
        <v>0</v>
      </c>
      <c r="L84" s="227">
        <f t="shared" si="41"/>
        <v>0</v>
      </c>
      <c r="M84" s="227">
        <f t="shared" si="41"/>
        <v>0</v>
      </c>
      <c r="N84" s="227">
        <f t="shared" si="41"/>
        <v>0</v>
      </c>
      <c r="O84" s="227">
        <f>O85+O86+O87</f>
        <v>1493552</v>
      </c>
    </row>
    <row r="85" spans="1:15" ht="71.25" customHeight="1" x14ac:dyDescent="0.3">
      <c r="A85" s="288"/>
      <c r="B85" s="291"/>
      <c r="C85" s="294"/>
      <c r="D85" s="212" t="s">
        <v>50</v>
      </c>
      <c r="E85" s="189">
        <f>E89+E93+E97</f>
        <v>0</v>
      </c>
      <c r="F85" s="228">
        <f t="shared" ref="F85:N85" si="42">F89+F93+F97</f>
        <v>0</v>
      </c>
      <c r="G85" s="228">
        <f t="shared" si="42"/>
        <v>0</v>
      </c>
      <c r="H85" s="228">
        <f t="shared" si="42"/>
        <v>0</v>
      </c>
      <c r="I85" s="228">
        <f t="shared" si="42"/>
        <v>0</v>
      </c>
      <c r="J85" s="228">
        <f t="shared" si="42"/>
        <v>0</v>
      </c>
      <c r="K85" s="228">
        <f t="shared" si="42"/>
        <v>0</v>
      </c>
      <c r="L85" s="228">
        <f t="shared" si="42"/>
        <v>0</v>
      </c>
      <c r="M85" s="228">
        <f t="shared" si="42"/>
        <v>0</v>
      </c>
      <c r="N85" s="228">
        <f t="shared" si="42"/>
        <v>0</v>
      </c>
      <c r="O85" s="228">
        <f>SUM(E85:N85)</f>
        <v>0</v>
      </c>
    </row>
    <row r="86" spans="1:15" s="181" customFormat="1" ht="72" customHeight="1" x14ac:dyDescent="0.3">
      <c r="A86" s="288"/>
      <c r="B86" s="291"/>
      <c r="C86" s="294"/>
      <c r="D86" s="197" t="s">
        <v>236</v>
      </c>
      <c r="E86" s="188">
        <f>E90+E94+E98</f>
        <v>0</v>
      </c>
      <c r="F86" s="227">
        <f t="shared" ref="F86:N86" si="43">F90+F94+F98</f>
        <v>0</v>
      </c>
      <c r="G86" s="227">
        <f t="shared" si="43"/>
        <v>0</v>
      </c>
      <c r="H86" s="227">
        <f t="shared" si="43"/>
        <v>0</v>
      </c>
      <c r="I86" s="227">
        <f t="shared" si="43"/>
        <v>0</v>
      </c>
      <c r="J86" s="227">
        <f t="shared" si="43"/>
        <v>0</v>
      </c>
      <c r="K86" s="227">
        <f t="shared" si="43"/>
        <v>0</v>
      </c>
      <c r="L86" s="227">
        <f t="shared" si="43"/>
        <v>0</v>
      </c>
      <c r="M86" s="227">
        <f t="shared" si="43"/>
        <v>0</v>
      </c>
      <c r="N86" s="227">
        <f t="shared" si="43"/>
        <v>0</v>
      </c>
      <c r="O86" s="228">
        <f>SUM(E86:N86)</f>
        <v>0</v>
      </c>
    </row>
    <row r="87" spans="1:15" s="182" customFormat="1" ht="84.75" customHeight="1" x14ac:dyDescent="0.3">
      <c r="A87" s="289"/>
      <c r="B87" s="292"/>
      <c r="C87" s="295"/>
      <c r="D87" s="197" t="s">
        <v>235</v>
      </c>
      <c r="E87" s="188">
        <f>E91+E95+E99</f>
        <v>0</v>
      </c>
      <c r="F87" s="227">
        <f t="shared" ref="F87:N87" si="44">F91+F95+F99</f>
        <v>0</v>
      </c>
      <c r="G87" s="227">
        <f>G91+G95+G99</f>
        <v>1493552</v>
      </c>
      <c r="H87" s="227">
        <f t="shared" si="44"/>
        <v>0</v>
      </c>
      <c r="I87" s="227">
        <f t="shared" si="44"/>
        <v>0</v>
      </c>
      <c r="J87" s="227">
        <f t="shared" si="44"/>
        <v>0</v>
      </c>
      <c r="K87" s="227">
        <f t="shared" si="44"/>
        <v>0</v>
      </c>
      <c r="L87" s="227">
        <f t="shared" si="44"/>
        <v>0</v>
      </c>
      <c r="M87" s="227">
        <f t="shared" si="44"/>
        <v>0</v>
      </c>
      <c r="N87" s="227">
        <f t="shared" si="44"/>
        <v>0</v>
      </c>
      <c r="O87" s="228">
        <f>SUM(E87:N87)</f>
        <v>1493552</v>
      </c>
    </row>
    <row r="88" spans="1:15" ht="32.25" customHeight="1" x14ac:dyDescent="0.3">
      <c r="A88" s="296" t="s">
        <v>272</v>
      </c>
      <c r="B88" s="281" t="s">
        <v>253</v>
      </c>
      <c r="C88" s="284" t="s">
        <v>252</v>
      </c>
      <c r="D88" s="197" t="s">
        <v>238</v>
      </c>
      <c r="E88" s="198">
        <f>E89+E90+E91</f>
        <v>0</v>
      </c>
      <c r="F88" s="218">
        <f t="shared" ref="F88:N88" si="45">F89+F90+F91</f>
        <v>0</v>
      </c>
      <c r="G88" s="218">
        <f t="shared" si="45"/>
        <v>571000</v>
      </c>
      <c r="H88" s="218">
        <f t="shared" si="45"/>
        <v>0</v>
      </c>
      <c r="I88" s="218">
        <f t="shared" si="45"/>
        <v>0</v>
      </c>
      <c r="J88" s="218">
        <f t="shared" si="45"/>
        <v>0</v>
      </c>
      <c r="K88" s="218">
        <f t="shared" si="45"/>
        <v>0</v>
      </c>
      <c r="L88" s="218">
        <f t="shared" si="45"/>
        <v>0</v>
      </c>
      <c r="M88" s="218">
        <f t="shared" si="45"/>
        <v>0</v>
      </c>
      <c r="N88" s="218">
        <f t="shared" si="45"/>
        <v>0</v>
      </c>
      <c r="O88" s="218">
        <f>O89+O90+O91</f>
        <v>571000</v>
      </c>
    </row>
    <row r="89" spans="1:15" ht="44.25" customHeight="1" x14ac:dyDescent="0.3">
      <c r="A89" s="279"/>
      <c r="B89" s="282"/>
      <c r="C89" s="285"/>
      <c r="D89" s="212" t="s">
        <v>50</v>
      </c>
      <c r="E89" s="200">
        <v>0</v>
      </c>
      <c r="F89" s="221">
        <v>0</v>
      </c>
      <c r="G89" s="221">
        <v>0</v>
      </c>
      <c r="H89" s="219">
        <v>0</v>
      </c>
      <c r="I89" s="219">
        <v>0</v>
      </c>
      <c r="J89" s="219">
        <v>0</v>
      </c>
      <c r="K89" s="219">
        <v>0</v>
      </c>
      <c r="L89" s="219">
        <v>0</v>
      </c>
      <c r="M89" s="219">
        <v>0</v>
      </c>
      <c r="N89" s="219">
        <v>0</v>
      </c>
      <c r="O89" s="219">
        <f>SUM(F89:N89)</f>
        <v>0</v>
      </c>
    </row>
    <row r="90" spans="1:15" s="181" customFormat="1" ht="78.75" customHeight="1" x14ac:dyDescent="0.3">
      <c r="A90" s="279"/>
      <c r="B90" s="282"/>
      <c r="C90" s="285"/>
      <c r="D90" s="197" t="s">
        <v>236</v>
      </c>
      <c r="E90" s="198">
        <v>0</v>
      </c>
      <c r="F90" s="218">
        <v>0</v>
      </c>
      <c r="G90" s="218">
        <v>0</v>
      </c>
      <c r="H90" s="219">
        <v>0</v>
      </c>
      <c r="I90" s="219">
        <v>0</v>
      </c>
      <c r="J90" s="219">
        <v>0</v>
      </c>
      <c r="K90" s="219">
        <v>0</v>
      </c>
      <c r="L90" s="219">
        <v>0</v>
      </c>
      <c r="M90" s="219">
        <v>0</v>
      </c>
      <c r="N90" s="219">
        <v>0</v>
      </c>
      <c r="O90" s="219">
        <f>SUM(F90:N90)</f>
        <v>0</v>
      </c>
    </row>
    <row r="91" spans="1:15" s="182" customFormat="1" ht="87" customHeight="1" x14ac:dyDescent="0.3">
      <c r="A91" s="280"/>
      <c r="B91" s="283"/>
      <c r="C91" s="286"/>
      <c r="D91" s="197" t="s">
        <v>235</v>
      </c>
      <c r="E91" s="198">
        <v>0</v>
      </c>
      <c r="F91" s="218">
        <v>0</v>
      </c>
      <c r="G91" s="218">
        <v>571000</v>
      </c>
      <c r="H91" s="219">
        <v>0</v>
      </c>
      <c r="I91" s="219">
        <v>0</v>
      </c>
      <c r="J91" s="219">
        <v>0</v>
      </c>
      <c r="K91" s="219">
        <v>0</v>
      </c>
      <c r="L91" s="219">
        <v>0</v>
      </c>
      <c r="M91" s="219">
        <v>0</v>
      </c>
      <c r="N91" s="219">
        <v>0</v>
      </c>
      <c r="O91" s="219">
        <f>SUM(F91:N91)</f>
        <v>571000</v>
      </c>
    </row>
    <row r="92" spans="1:15" s="182" customFormat="1" ht="42" customHeight="1" x14ac:dyDescent="0.3">
      <c r="A92" s="278" t="s">
        <v>273</v>
      </c>
      <c r="B92" s="281" t="s">
        <v>254</v>
      </c>
      <c r="C92" s="284" t="s">
        <v>252</v>
      </c>
      <c r="D92" s="197" t="s">
        <v>238</v>
      </c>
      <c r="E92" s="198">
        <f>E93+E94+E95</f>
        <v>0</v>
      </c>
      <c r="F92" s="218">
        <f t="shared" ref="F92:N92" si="46">F93+F94+F95</f>
        <v>0</v>
      </c>
      <c r="G92" s="218">
        <f t="shared" si="46"/>
        <v>839552</v>
      </c>
      <c r="H92" s="218">
        <f t="shared" si="46"/>
        <v>0</v>
      </c>
      <c r="I92" s="218">
        <f t="shared" si="46"/>
        <v>0</v>
      </c>
      <c r="J92" s="218">
        <f t="shared" si="46"/>
        <v>0</v>
      </c>
      <c r="K92" s="218">
        <f t="shared" si="46"/>
        <v>0</v>
      </c>
      <c r="L92" s="218">
        <f t="shared" si="46"/>
        <v>0</v>
      </c>
      <c r="M92" s="218">
        <f t="shared" si="46"/>
        <v>0</v>
      </c>
      <c r="N92" s="218">
        <f t="shared" si="46"/>
        <v>0</v>
      </c>
      <c r="O92" s="218">
        <f>O93+O94+O95</f>
        <v>839552</v>
      </c>
    </row>
    <row r="93" spans="1:15" s="182" customFormat="1" ht="55.5" customHeight="1" x14ac:dyDescent="0.3">
      <c r="A93" s="279"/>
      <c r="B93" s="282"/>
      <c r="C93" s="285"/>
      <c r="D93" s="212" t="s">
        <v>50</v>
      </c>
      <c r="E93" s="200">
        <v>0</v>
      </c>
      <c r="F93" s="221">
        <v>0</v>
      </c>
      <c r="G93" s="221">
        <v>0</v>
      </c>
      <c r="H93" s="219">
        <v>0</v>
      </c>
      <c r="I93" s="219">
        <v>0</v>
      </c>
      <c r="J93" s="219">
        <v>0</v>
      </c>
      <c r="K93" s="219">
        <v>0</v>
      </c>
      <c r="L93" s="219">
        <v>0</v>
      </c>
      <c r="M93" s="219">
        <v>0</v>
      </c>
      <c r="N93" s="219">
        <v>0</v>
      </c>
      <c r="O93" s="219">
        <f>SUM(E93:N93)</f>
        <v>0</v>
      </c>
    </row>
    <row r="94" spans="1:15" s="182" customFormat="1" ht="74.25" customHeight="1" x14ac:dyDescent="0.3">
      <c r="A94" s="279"/>
      <c r="B94" s="282"/>
      <c r="C94" s="285"/>
      <c r="D94" s="197" t="s">
        <v>236</v>
      </c>
      <c r="E94" s="198">
        <v>0</v>
      </c>
      <c r="F94" s="218">
        <v>0</v>
      </c>
      <c r="G94" s="218">
        <v>0</v>
      </c>
      <c r="H94" s="219">
        <v>0</v>
      </c>
      <c r="I94" s="219">
        <v>0</v>
      </c>
      <c r="J94" s="219">
        <v>0</v>
      </c>
      <c r="K94" s="219">
        <v>0</v>
      </c>
      <c r="L94" s="219">
        <v>0</v>
      </c>
      <c r="M94" s="219">
        <v>0</v>
      </c>
      <c r="N94" s="219">
        <v>0</v>
      </c>
      <c r="O94" s="219">
        <f>SUM(E94:N94)</f>
        <v>0</v>
      </c>
    </row>
    <row r="95" spans="1:15" s="182" customFormat="1" ht="91.5" customHeight="1" x14ac:dyDescent="0.3">
      <c r="A95" s="280"/>
      <c r="B95" s="283"/>
      <c r="C95" s="286"/>
      <c r="D95" s="197" t="s">
        <v>235</v>
      </c>
      <c r="E95" s="198">
        <v>0</v>
      </c>
      <c r="F95" s="218">
        <v>0</v>
      </c>
      <c r="G95" s="218">
        <v>839552</v>
      </c>
      <c r="H95" s="219">
        <v>0</v>
      </c>
      <c r="I95" s="219">
        <v>0</v>
      </c>
      <c r="J95" s="219">
        <v>0</v>
      </c>
      <c r="K95" s="219">
        <v>0</v>
      </c>
      <c r="L95" s="219">
        <v>0</v>
      </c>
      <c r="M95" s="219">
        <v>0</v>
      </c>
      <c r="N95" s="219">
        <v>0</v>
      </c>
      <c r="O95" s="219">
        <f>SUM(E95:N95)</f>
        <v>839552</v>
      </c>
    </row>
    <row r="96" spans="1:15" s="182" customFormat="1" ht="33" customHeight="1" x14ac:dyDescent="0.3">
      <c r="A96" s="278" t="s">
        <v>274</v>
      </c>
      <c r="B96" s="281" t="s">
        <v>255</v>
      </c>
      <c r="C96" s="284" t="s">
        <v>252</v>
      </c>
      <c r="D96" s="197" t="s">
        <v>238</v>
      </c>
      <c r="E96" s="198">
        <f>E97+E98+E99</f>
        <v>0</v>
      </c>
      <c r="F96" s="218">
        <f t="shared" ref="F96:N96" si="47">F97+F98+F99</f>
        <v>0</v>
      </c>
      <c r="G96" s="218">
        <f t="shared" si="47"/>
        <v>83000</v>
      </c>
      <c r="H96" s="218">
        <f t="shared" si="47"/>
        <v>0</v>
      </c>
      <c r="I96" s="218">
        <f t="shared" si="47"/>
        <v>0</v>
      </c>
      <c r="J96" s="218">
        <f t="shared" si="47"/>
        <v>0</v>
      </c>
      <c r="K96" s="218">
        <f t="shared" si="47"/>
        <v>0</v>
      </c>
      <c r="L96" s="218">
        <f t="shared" si="47"/>
        <v>0</v>
      </c>
      <c r="M96" s="218">
        <f t="shared" si="47"/>
        <v>0</v>
      </c>
      <c r="N96" s="218">
        <f t="shared" si="47"/>
        <v>0</v>
      </c>
      <c r="O96" s="218">
        <f>O97+O98+O99</f>
        <v>83000</v>
      </c>
    </row>
    <row r="97" spans="1:15" s="182" customFormat="1" ht="45" customHeight="1" x14ac:dyDescent="0.3">
      <c r="A97" s="279"/>
      <c r="B97" s="282"/>
      <c r="C97" s="285"/>
      <c r="D97" s="212" t="s">
        <v>50</v>
      </c>
      <c r="E97" s="200">
        <v>0</v>
      </c>
      <c r="F97" s="221">
        <v>0</v>
      </c>
      <c r="G97" s="221">
        <v>0</v>
      </c>
      <c r="H97" s="219">
        <v>0</v>
      </c>
      <c r="I97" s="219">
        <v>0</v>
      </c>
      <c r="J97" s="219">
        <v>0</v>
      </c>
      <c r="K97" s="219">
        <v>0</v>
      </c>
      <c r="L97" s="219">
        <v>0</v>
      </c>
      <c r="M97" s="219">
        <v>0</v>
      </c>
      <c r="N97" s="219">
        <v>0</v>
      </c>
      <c r="O97" s="219">
        <f>SUM(E97:N97)</f>
        <v>0</v>
      </c>
    </row>
    <row r="98" spans="1:15" s="182" customFormat="1" ht="72" customHeight="1" x14ac:dyDescent="0.3">
      <c r="A98" s="279"/>
      <c r="B98" s="282"/>
      <c r="C98" s="285"/>
      <c r="D98" s="197" t="s">
        <v>236</v>
      </c>
      <c r="E98" s="198">
        <v>0</v>
      </c>
      <c r="F98" s="218">
        <v>0</v>
      </c>
      <c r="G98" s="218">
        <v>0</v>
      </c>
      <c r="H98" s="219">
        <v>0</v>
      </c>
      <c r="I98" s="219">
        <v>0</v>
      </c>
      <c r="J98" s="219">
        <v>0</v>
      </c>
      <c r="K98" s="219">
        <v>0</v>
      </c>
      <c r="L98" s="219">
        <v>0</v>
      </c>
      <c r="M98" s="219">
        <v>0</v>
      </c>
      <c r="N98" s="219">
        <v>0</v>
      </c>
      <c r="O98" s="219">
        <f>SUM(E98:N98)</f>
        <v>0</v>
      </c>
    </row>
    <row r="99" spans="1:15" s="182" customFormat="1" ht="88.5" customHeight="1" x14ac:dyDescent="0.3">
      <c r="A99" s="280"/>
      <c r="B99" s="283"/>
      <c r="C99" s="286"/>
      <c r="D99" s="197" t="s">
        <v>235</v>
      </c>
      <c r="E99" s="198">
        <v>0</v>
      </c>
      <c r="F99" s="218">
        <v>0</v>
      </c>
      <c r="G99" s="218">
        <v>83000</v>
      </c>
      <c r="H99" s="219">
        <v>0</v>
      </c>
      <c r="I99" s="219">
        <v>0</v>
      </c>
      <c r="J99" s="219">
        <v>0</v>
      </c>
      <c r="K99" s="219">
        <v>0</v>
      </c>
      <c r="L99" s="219">
        <v>0</v>
      </c>
      <c r="M99" s="219">
        <v>0</v>
      </c>
      <c r="N99" s="219">
        <v>0</v>
      </c>
      <c r="O99" s="219">
        <f>SUM(E99:N99)</f>
        <v>83000</v>
      </c>
    </row>
    <row r="100" spans="1:15" s="182" customFormat="1" ht="31.5" customHeight="1" x14ac:dyDescent="0.3">
      <c r="A100" s="287" t="s">
        <v>279</v>
      </c>
      <c r="B100" s="290" t="s">
        <v>278</v>
      </c>
      <c r="C100" s="293"/>
      <c r="D100" s="197" t="s">
        <v>238</v>
      </c>
      <c r="E100" s="188">
        <f>SUM(E101:E103)</f>
        <v>0</v>
      </c>
      <c r="F100" s="188">
        <f t="shared" ref="F100:N100" si="48">SUM(F101:F103)</f>
        <v>0</v>
      </c>
      <c r="G100" s="188">
        <f t="shared" si="48"/>
        <v>0</v>
      </c>
      <c r="H100" s="188">
        <f t="shared" si="48"/>
        <v>800000</v>
      </c>
      <c r="I100" s="188">
        <f t="shared" si="48"/>
        <v>0</v>
      </c>
      <c r="J100" s="188">
        <f t="shared" si="48"/>
        <v>0</v>
      </c>
      <c r="K100" s="188">
        <f t="shared" si="48"/>
        <v>0</v>
      </c>
      <c r="L100" s="188">
        <f t="shared" si="48"/>
        <v>0</v>
      </c>
      <c r="M100" s="188">
        <f t="shared" si="48"/>
        <v>0</v>
      </c>
      <c r="N100" s="188">
        <f t="shared" si="48"/>
        <v>0</v>
      </c>
      <c r="O100" s="227">
        <f>SUM(O101:O103)</f>
        <v>800000</v>
      </c>
    </row>
    <row r="101" spans="1:15" s="182" customFormat="1" ht="48.75" customHeight="1" x14ac:dyDescent="0.3">
      <c r="A101" s="288"/>
      <c r="B101" s="291"/>
      <c r="C101" s="294"/>
      <c r="D101" s="212" t="s">
        <v>50</v>
      </c>
      <c r="E101" s="189">
        <v>0</v>
      </c>
      <c r="F101" s="228">
        <v>0</v>
      </c>
      <c r="G101" s="228">
        <v>0</v>
      </c>
      <c r="H101" s="229">
        <v>0</v>
      </c>
      <c r="I101" s="229">
        <v>0</v>
      </c>
      <c r="J101" s="229">
        <v>0</v>
      </c>
      <c r="K101" s="229">
        <v>0</v>
      </c>
      <c r="L101" s="229">
        <v>0</v>
      </c>
      <c r="M101" s="229">
        <v>0</v>
      </c>
      <c r="N101" s="229">
        <v>0</v>
      </c>
      <c r="O101" s="229">
        <f>SUM(E101:N101)</f>
        <v>0</v>
      </c>
    </row>
    <row r="102" spans="1:15" s="182" customFormat="1" ht="96.75" customHeight="1" x14ac:dyDescent="0.3">
      <c r="A102" s="288"/>
      <c r="B102" s="291"/>
      <c r="C102" s="294"/>
      <c r="D102" s="197" t="s">
        <v>236</v>
      </c>
      <c r="E102" s="188">
        <v>0</v>
      </c>
      <c r="F102" s="227">
        <v>0</v>
      </c>
      <c r="G102" s="227">
        <v>0</v>
      </c>
      <c r="H102" s="229">
        <v>0</v>
      </c>
      <c r="I102" s="229">
        <v>0</v>
      </c>
      <c r="J102" s="229">
        <v>0</v>
      </c>
      <c r="K102" s="229">
        <v>0</v>
      </c>
      <c r="L102" s="229">
        <v>0</v>
      </c>
      <c r="M102" s="229">
        <v>0</v>
      </c>
      <c r="N102" s="229">
        <v>0</v>
      </c>
      <c r="O102" s="229">
        <f>SUM(E102:N102)</f>
        <v>0</v>
      </c>
    </row>
    <row r="103" spans="1:15" s="182" customFormat="1" ht="208.9" customHeight="1" x14ac:dyDescent="0.3">
      <c r="A103" s="289"/>
      <c r="B103" s="292"/>
      <c r="C103" s="295"/>
      <c r="D103" s="197" t="s">
        <v>235</v>
      </c>
      <c r="E103" s="188">
        <v>0</v>
      </c>
      <c r="F103" s="227">
        <v>0</v>
      </c>
      <c r="G103" s="227">
        <v>0</v>
      </c>
      <c r="H103" s="229">
        <f>H107</f>
        <v>800000</v>
      </c>
      <c r="I103" s="229">
        <v>0</v>
      </c>
      <c r="J103" s="229">
        <v>0</v>
      </c>
      <c r="K103" s="229">
        <v>0</v>
      </c>
      <c r="L103" s="229">
        <v>0</v>
      </c>
      <c r="M103" s="229">
        <v>0</v>
      </c>
      <c r="N103" s="229">
        <v>0</v>
      </c>
      <c r="O103" s="229">
        <f>SUM(E103:N103)</f>
        <v>800000</v>
      </c>
    </row>
    <row r="104" spans="1:15" s="182" customFormat="1" ht="35.25" customHeight="1" x14ac:dyDescent="0.3">
      <c r="A104" s="281" t="s">
        <v>315</v>
      </c>
      <c r="B104" s="282" t="s">
        <v>316</v>
      </c>
      <c r="C104" s="282" t="s">
        <v>264</v>
      </c>
      <c r="D104" s="197" t="s">
        <v>238</v>
      </c>
      <c r="E104" s="198">
        <f>SUM(E105:E107)</f>
        <v>0</v>
      </c>
      <c r="F104" s="198">
        <f t="shared" ref="F104:O104" si="49">SUM(F105:F107)</f>
        <v>0</v>
      </c>
      <c r="G104" s="198">
        <f t="shared" si="49"/>
        <v>0</v>
      </c>
      <c r="H104" s="198">
        <f t="shared" si="49"/>
        <v>800000</v>
      </c>
      <c r="I104" s="198">
        <f t="shared" si="49"/>
        <v>0</v>
      </c>
      <c r="J104" s="198">
        <f t="shared" si="49"/>
        <v>0</v>
      </c>
      <c r="K104" s="198">
        <f t="shared" si="49"/>
        <v>0</v>
      </c>
      <c r="L104" s="198">
        <f t="shared" si="49"/>
        <v>0</v>
      </c>
      <c r="M104" s="198">
        <f t="shared" si="49"/>
        <v>0</v>
      </c>
      <c r="N104" s="198">
        <f t="shared" si="49"/>
        <v>0</v>
      </c>
      <c r="O104" s="198">
        <f t="shared" si="49"/>
        <v>800000</v>
      </c>
    </row>
    <row r="105" spans="1:15" s="182" customFormat="1" ht="75" customHeight="1" x14ac:dyDescent="0.3">
      <c r="A105" s="321"/>
      <c r="B105" s="321"/>
      <c r="C105" s="321"/>
      <c r="D105" s="244" t="s">
        <v>50</v>
      </c>
      <c r="E105" s="198">
        <v>0</v>
      </c>
      <c r="F105" s="218">
        <v>0</v>
      </c>
      <c r="G105" s="218">
        <v>0</v>
      </c>
      <c r="H105" s="219">
        <v>0</v>
      </c>
      <c r="I105" s="219">
        <v>0</v>
      </c>
      <c r="J105" s="219">
        <v>0</v>
      </c>
      <c r="K105" s="219">
        <v>0</v>
      </c>
      <c r="L105" s="219">
        <v>0</v>
      </c>
      <c r="M105" s="219">
        <v>0</v>
      </c>
      <c r="N105" s="219">
        <v>0</v>
      </c>
      <c r="O105" s="219">
        <f>SUM(E105:N105)</f>
        <v>0</v>
      </c>
    </row>
    <row r="106" spans="1:15" s="182" customFormat="1" ht="68.25" customHeight="1" x14ac:dyDescent="0.3">
      <c r="A106" s="321"/>
      <c r="B106" s="321"/>
      <c r="C106" s="321"/>
      <c r="D106" s="197" t="s">
        <v>236</v>
      </c>
      <c r="E106" s="198">
        <v>0</v>
      </c>
      <c r="F106" s="218">
        <v>0</v>
      </c>
      <c r="G106" s="218">
        <v>0</v>
      </c>
      <c r="H106" s="219">
        <v>0</v>
      </c>
      <c r="I106" s="219">
        <v>0</v>
      </c>
      <c r="J106" s="219">
        <v>0</v>
      </c>
      <c r="K106" s="219">
        <v>0</v>
      </c>
      <c r="L106" s="219">
        <v>0</v>
      </c>
      <c r="M106" s="219">
        <v>0</v>
      </c>
      <c r="N106" s="219">
        <v>0</v>
      </c>
      <c r="O106" s="219">
        <f t="shared" ref="O106:O107" si="50">SUM(E106:N106)</f>
        <v>0</v>
      </c>
    </row>
    <row r="107" spans="1:15" s="182" customFormat="1" ht="100.5" customHeight="1" x14ac:dyDescent="0.3">
      <c r="A107" s="322"/>
      <c r="B107" s="322"/>
      <c r="C107" s="322"/>
      <c r="D107" s="197" t="s">
        <v>235</v>
      </c>
      <c r="E107" s="198">
        <v>0</v>
      </c>
      <c r="F107" s="218">
        <v>0</v>
      </c>
      <c r="G107" s="218">
        <v>0</v>
      </c>
      <c r="H107" s="219">
        <v>800000</v>
      </c>
      <c r="I107" s="219">
        <v>0</v>
      </c>
      <c r="J107" s="219">
        <v>0</v>
      </c>
      <c r="K107" s="219">
        <v>0</v>
      </c>
      <c r="L107" s="219">
        <v>0</v>
      </c>
      <c r="M107" s="219">
        <v>0</v>
      </c>
      <c r="N107" s="219">
        <v>0</v>
      </c>
      <c r="O107" s="219">
        <f t="shared" si="50"/>
        <v>800000</v>
      </c>
    </row>
    <row r="108" spans="1:15" ht="45.75" customHeight="1" x14ac:dyDescent="0.3">
      <c r="A108" s="304" t="s">
        <v>280</v>
      </c>
      <c r="B108" s="290" t="s">
        <v>281</v>
      </c>
      <c r="C108" s="293"/>
      <c r="D108" s="197" t="s">
        <v>238</v>
      </c>
      <c r="E108" s="188">
        <f>E109+E110+E111</f>
        <v>0</v>
      </c>
      <c r="F108" s="227">
        <f t="shared" ref="F108:O108" si="51">F109+F110+F111</f>
        <v>0</v>
      </c>
      <c r="G108" s="227">
        <f t="shared" si="51"/>
        <v>0</v>
      </c>
      <c r="H108" s="227">
        <f t="shared" si="51"/>
        <v>6060606.0599999996</v>
      </c>
      <c r="I108" s="227">
        <f t="shared" si="51"/>
        <v>0</v>
      </c>
      <c r="J108" s="227">
        <f t="shared" si="51"/>
        <v>0</v>
      </c>
      <c r="K108" s="227">
        <f t="shared" si="51"/>
        <v>0</v>
      </c>
      <c r="L108" s="227">
        <f t="shared" si="51"/>
        <v>0</v>
      </c>
      <c r="M108" s="227">
        <f t="shared" si="51"/>
        <v>0</v>
      </c>
      <c r="N108" s="227">
        <f t="shared" si="51"/>
        <v>0</v>
      </c>
      <c r="O108" s="227">
        <f t="shared" si="51"/>
        <v>6060606.0599999996</v>
      </c>
    </row>
    <row r="109" spans="1:15" ht="56.25" customHeight="1" x14ac:dyDescent="0.3">
      <c r="A109" s="288"/>
      <c r="B109" s="291"/>
      <c r="C109" s="294"/>
      <c r="D109" s="212" t="s">
        <v>50</v>
      </c>
      <c r="E109" s="189">
        <f t="shared" ref="E109:N109" si="52">E113+E117</f>
        <v>0</v>
      </c>
      <c r="F109" s="228">
        <f t="shared" si="52"/>
        <v>0</v>
      </c>
      <c r="G109" s="228">
        <f t="shared" si="52"/>
        <v>0</v>
      </c>
      <c r="H109" s="228">
        <f t="shared" si="52"/>
        <v>0</v>
      </c>
      <c r="I109" s="228">
        <f t="shared" si="52"/>
        <v>0</v>
      </c>
      <c r="J109" s="228">
        <f t="shared" si="52"/>
        <v>0</v>
      </c>
      <c r="K109" s="228">
        <f t="shared" si="52"/>
        <v>0</v>
      </c>
      <c r="L109" s="228">
        <f t="shared" si="52"/>
        <v>0</v>
      </c>
      <c r="M109" s="228">
        <f t="shared" si="52"/>
        <v>0</v>
      </c>
      <c r="N109" s="228">
        <f t="shared" si="52"/>
        <v>0</v>
      </c>
      <c r="O109" s="229">
        <f>SUM(E109:N109)</f>
        <v>0</v>
      </c>
    </row>
    <row r="110" spans="1:15" s="181" customFormat="1" ht="64.5" customHeight="1" x14ac:dyDescent="0.3">
      <c r="A110" s="288"/>
      <c r="B110" s="291"/>
      <c r="C110" s="294"/>
      <c r="D110" s="197" t="s">
        <v>236</v>
      </c>
      <c r="E110" s="188">
        <f t="shared" ref="E110:N110" si="53">E114+E118</f>
        <v>0</v>
      </c>
      <c r="F110" s="227">
        <f t="shared" si="53"/>
        <v>0</v>
      </c>
      <c r="G110" s="227">
        <f t="shared" si="53"/>
        <v>0</v>
      </c>
      <c r="H110" s="227">
        <f t="shared" si="53"/>
        <v>6000000</v>
      </c>
      <c r="I110" s="227">
        <f t="shared" si="53"/>
        <v>0</v>
      </c>
      <c r="J110" s="227">
        <f t="shared" si="53"/>
        <v>0</v>
      </c>
      <c r="K110" s="227">
        <f t="shared" si="53"/>
        <v>0</v>
      </c>
      <c r="L110" s="227">
        <f t="shared" si="53"/>
        <v>0</v>
      </c>
      <c r="M110" s="227">
        <f t="shared" si="53"/>
        <v>0</v>
      </c>
      <c r="N110" s="227">
        <f t="shared" si="53"/>
        <v>0</v>
      </c>
      <c r="O110" s="229">
        <f>SUM(E110:N110)</f>
        <v>6000000</v>
      </c>
    </row>
    <row r="111" spans="1:15" s="182" customFormat="1" ht="187.5" customHeight="1" x14ac:dyDescent="0.3">
      <c r="A111" s="289"/>
      <c r="B111" s="292"/>
      <c r="C111" s="295"/>
      <c r="D111" s="197" t="s">
        <v>235</v>
      </c>
      <c r="E111" s="188">
        <f t="shared" ref="E111:N111" si="54">E115+E119</f>
        <v>0</v>
      </c>
      <c r="F111" s="227">
        <f t="shared" si="54"/>
        <v>0</v>
      </c>
      <c r="G111" s="227">
        <f t="shared" si="54"/>
        <v>0</v>
      </c>
      <c r="H111" s="227">
        <f t="shared" si="54"/>
        <v>60606.06</v>
      </c>
      <c r="I111" s="227">
        <f t="shared" si="54"/>
        <v>0</v>
      </c>
      <c r="J111" s="227">
        <f t="shared" si="54"/>
        <v>0</v>
      </c>
      <c r="K111" s="227">
        <f t="shared" si="54"/>
        <v>0</v>
      </c>
      <c r="L111" s="227">
        <f t="shared" si="54"/>
        <v>0</v>
      </c>
      <c r="M111" s="227">
        <f t="shared" si="54"/>
        <v>0</v>
      </c>
      <c r="N111" s="227">
        <f t="shared" si="54"/>
        <v>0</v>
      </c>
      <c r="O111" s="229">
        <f>SUM(E111:N111)</f>
        <v>60606.06</v>
      </c>
    </row>
    <row r="112" spans="1:15" s="182" customFormat="1" ht="33" customHeight="1" x14ac:dyDescent="0.3">
      <c r="A112" s="296" t="s">
        <v>282</v>
      </c>
      <c r="B112" s="281" t="s">
        <v>317</v>
      </c>
      <c r="C112" s="284" t="s">
        <v>264</v>
      </c>
      <c r="D112" s="197" t="s">
        <v>238</v>
      </c>
      <c r="E112" s="198">
        <f>E113+E114+E115</f>
        <v>0</v>
      </c>
      <c r="F112" s="218">
        <f t="shared" ref="F112:O112" si="55">F113+F114+F115</f>
        <v>0</v>
      </c>
      <c r="G112" s="218">
        <f t="shared" si="55"/>
        <v>0</v>
      </c>
      <c r="H112" s="218">
        <f t="shared" si="55"/>
        <v>3030303.03</v>
      </c>
      <c r="I112" s="218">
        <f t="shared" si="55"/>
        <v>0</v>
      </c>
      <c r="J112" s="218">
        <f t="shared" si="55"/>
        <v>0</v>
      </c>
      <c r="K112" s="218">
        <f t="shared" si="55"/>
        <v>0</v>
      </c>
      <c r="L112" s="218">
        <f t="shared" si="55"/>
        <v>0</v>
      </c>
      <c r="M112" s="218">
        <f t="shared" si="55"/>
        <v>0</v>
      </c>
      <c r="N112" s="218">
        <f t="shared" si="55"/>
        <v>0</v>
      </c>
      <c r="O112" s="218">
        <f t="shared" si="55"/>
        <v>3030303.03</v>
      </c>
    </row>
    <row r="113" spans="1:15" s="182" customFormat="1" ht="31.5" customHeight="1" x14ac:dyDescent="0.3">
      <c r="A113" s="279"/>
      <c r="B113" s="282"/>
      <c r="C113" s="285"/>
      <c r="D113" s="199" t="s">
        <v>50</v>
      </c>
      <c r="E113" s="200">
        <v>0</v>
      </c>
      <c r="F113" s="221">
        <v>0</v>
      </c>
      <c r="G113" s="221">
        <v>0</v>
      </c>
      <c r="H113" s="219">
        <v>0</v>
      </c>
      <c r="I113" s="219">
        <v>0</v>
      </c>
      <c r="J113" s="219">
        <v>0</v>
      </c>
      <c r="K113" s="219">
        <v>0</v>
      </c>
      <c r="L113" s="219">
        <v>0</v>
      </c>
      <c r="M113" s="219">
        <v>0</v>
      </c>
      <c r="N113" s="219">
        <v>0</v>
      </c>
      <c r="O113" s="219">
        <f>SUM(E113:N113)</f>
        <v>0</v>
      </c>
    </row>
    <row r="114" spans="1:15" s="182" customFormat="1" ht="48" customHeight="1" x14ac:dyDescent="0.3">
      <c r="A114" s="279"/>
      <c r="B114" s="282"/>
      <c r="C114" s="285"/>
      <c r="D114" s="197" t="s">
        <v>236</v>
      </c>
      <c r="E114" s="198">
        <v>0</v>
      </c>
      <c r="F114" s="218">
        <v>0</v>
      </c>
      <c r="G114" s="218">
        <v>0</v>
      </c>
      <c r="H114" s="219">
        <v>3000000</v>
      </c>
      <c r="I114" s="219">
        <v>0</v>
      </c>
      <c r="J114" s="219">
        <v>0</v>
      </c>
      <c r="K114" s="219">
        <v>0</v>
      </c>
      <c r="L114" s="219">
        <v>0</v>
      </c>
      <c r="M114" s="219">
        <v>0</v>
      </c>
      <c r="N114" s="219">
        <v>0</v>
      </c>
      <c r="O114" s="219">
        <f>SUM(E114:N114)</f>
        <v>3000000</v>
      </c>
    </row>
    <row r="115" spans="1:15" s="182" customFormat="1" ht="87" customHeight="1" x14ac:dyDescent="0.3">
      <c r="A115" s="280"/>
      <c r="B115" s="283"/>
      <c r="C115" s="286"/>
      <c r="D115" s="197" t="s">
        <v>235</v>
      </c>
      <c r="E115" s="198">
        <v>0</v>
      </c>
      <c r="F115" s="218">
        <v>0</v>
      </c>
      <c r="G115" s="218">
        <v>0</v>
      </c>
      <c r="H115" s="219">
        <v>30303.03</v>
      </c>
      <c r="I115" s="219">
        <v>0</v>
      </c>
      <c r="J115" s="219">
        <v>0</v>
      </c>
      <c r="K115" s="219">
        <v>0</v>
      </c>
      <c r="L115" s="219">
        <v>0</v>
      </c>
      <c r="M115" s="219">
        <v>0</v>
      </c>
      <c r="N115" s="219">
        <v>0</v>
      </c>
      <c r="O115" s="219">
        <f>SUM(E115:N115)</f>
        <v>30303.03</v>
      </c>
    </row>
    <row r="116" spans="1:15" s="182" customFormat="1" ht="30.75" customHeight="1" x14ac:dyDescent="0.3">
      <c r="A116" s="296" t="s">
        <v>283</v>
      </c>
      <c r="B116" s="281" t="s">
        <v>318</v>
      </c>
      <c r="C116" s="284" t="s">
        <v>264</v>
      </c>
      <c r="D116" s="197" t="s">
        <v>238</v>
      </c>
      <c r="E116" s="198">
        <f>E117+E118+E119</f>
        <v>0</v>
      </c>
      <c r="F116" s="218">
        <f t="shared" ref="F116:O116" si="56">F117+F118+F119</f>
        <v>0</v>
      </c>
      <c r="G116" s="218">
        <f t="shared" si="56"/>
        <v>0</v>
      </c>
      <c r="H116" s="218">
        <f t="shared" si="56"/>
        <v>3030303.03</v>
      </c>
      <c r="I116" s="218">
        <f t="shared" si="56"/>
        <v>0</v>
      </c>
      <c r="J116" s="218">
        <f t="shared" si="56"/>
        <v>0</v>
      </c>
      <c r="K116" s="218">
        <f t="shared" si="56"/>
        <v>0</v>
      </c>
      <c r="L116" s="218">
        <f t="shared" si="56"/>
        <v>0</v>
      </c>
      <c r="M116" s="218">
        <f t="shared" si="56"/>
        <v>0</v>
      </c>
      <c r="N116" s="218">
        <f t="shared" si="56"/>
        <v>0</v>
      </c>
      <c r="O116" s="218">
        <f t="shared" si="56"/>
        <v>3030303.03</v>
      </c>
    </row>
    <row r="117" spans="1:15" s="182" customFormat="1" ht="47.45" customHeight="1" x14ac:dyDescent="0.3">
      <c r="A117" s="279"/>
      <c r="B117" s="282"/>
      <c r="C117" s="285"/>
      <c r="D117" s="199" t="s">
        <v>50</v>
      </c>
      <c r="E117" s="200">
        <v>0</v>
      </c>
      <c r="F117" s="221">
        <v>0</v>
      </c>
      <c r="G117" s="221">
        <v>0</v>
      </c>
      <c r="H117" s="219">
        <v>0</v>
      </c>
      <c r="I117" s="219">
        <v>0</v>
      </c>
      <c r="J117" s="219">
        <v>0</v>
      </c>
      <c r="K117" s="219">
        <v>0</v>
      </c>
      <c r="L117" s="219">
        <v>0</v>
      </c>
      <c r="M117" s="219">
        <v>0</v>
      </c>
      <c r="N117" s="219">
        <v>0</v>
      </c>
      <c r="O117" s="219">
        <f>SUM(E117:N117)</f>
        <v>0</v>
      </c>
    </row>
    <row r="118" spans="1:15" ht="39.75" customHeight="1" x14ac:dyDescent="0.3">
      <c r="A118" s="279"/>
      <c r="B118" s="282"/>
      <c r="C118" s="285"/>
      <c r="D118" s="197" t="s">
        <v>236</v>
      </c>
      <c r="E118" s="198">
        <v>0</v>
      </c>
      <c r="F118" s="218">
        <v>0</v>
      </c>
      <c r="G118" s="218">
        <v>0</v>
      </c>
      <c r="H118" s="219">
        <v>3000000</v>
      </c>
      <c r="I118" s="219">
        <v>0</v>
      </c>
      <c r="J118" s="219">
        <v>0</v>
      </c>
      <c r="K118" s="219">
        <v>0</v>
      </c>
      <c r="L118" s="219">
        <v>0</v>
      </c>
      <c r="M118" s="219">
        <v>0</v>
      </c>
      <c r="N118" s="219">
        <v>0</v>
      </c>
      <c r="O118" s="219">
        <f>SUM(E118:N118)</f>
        <v>3000000</v>
      </c>
    </row>
    <row r="119" spans="1:15" ht="90" customHeight="1" thickBot="1" x14ac:dyDescent="0.35">
      <c r="A119" s="279"/>
      <c r="B119" s="282"/>
      <c r="C119" s="285"/>
      <c r="D119" s="211" t="s">
        <v>235</v>
      </c>
      <c r="E119" s="214">
        <v>0</v>
      </c>
      <c r="F119" s="220">
        <v>0</v>
      </c>
      <c r="G119" s="220">
        <v>0</v>
      </c>
      <c r="H119" s="234">
        <v>30303.03</v>
      </c>
      <c r="I119" s="234">
        <v>0</v>
      </c>
      <c r="J119" s="234">
        <v>0</v>
      </c>
      <c r="K119" s="234">
        <v>0</v>
      </c>
      <c r="L119" s="234">
        <v>0</v>
      </c>
      <c r="M119" s="234">
        <v>0</v>
      </c>
      <c r="N119" s="234">
        <v>0</v>
      </c>
      <c r="O119" s="234">
        <f>SUM(E119:N119)</f>
        <v>30303.03</v>
      </c>
    </row>
    <row r="120" spans="1:15" ht="44.45" customHeight="1" thickBot="1" x14ac:dyDescent="0.35">
      <c r="A120" s="297" t="s">
        <v>284</v>
      </c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9"/>
    </row>
    <row r="121" spans="1:15" ht="39" customHeight="1" x14ac:dyDescent="0.3">
      <c r="A121" s="289" t="s">
        <v>238</v>
      </c>
      <c r="B121" s="303"/>
      <c r="C121" s="303"/>
      <c r="D121" s="295"/>
      <c r="E121" s="235">
        <f t="shared" ref="E121:O121" si="57">E122+E123+E124</f>
        <v>0</v>
      </c>
      <c r="F121" s="233">
        <f t="shared" si="57"/>
        <v>264576.18</v>
      </c>
      <c r="G121" s="233">
        <f>G122+G123+G124</f>
        <v>1207434.45</v>
      </c>
      <c r="H121" s="233">
        <f t="shared" si="57"/>
        <v>1723957.62</v>
      </c>
      <c r="I121" s="233">
        <f t="shared" si="57"/>
        <v>173201.03</v>
      </c>
      <c r="J121" s="233">
        <f t="shared" si="57"/>
        <v>1204128.8700000001</v>
      </c>
      <c r="K121" s="233">
        <f t="shared" si="57"/>
        <v>0</v>
      </c>
      <c r="L121" s="233">
        <f t="shared" si="57"/>
        <v>0</v>
      </c>
      <c r="M121" s="233">
        <f t="shared" si="57"/>
        <v>0</v>
      </c>
      <c r="N121" s="233">
        <f t="shared" si="57"/>
        <v>0</v>
      </c>
      <c r="O121" s="246">
        <f t="shared" si="57"/>
        <v>4573298.1500000004</v>
      </c>
    </row>
    <row r="122" spans="1:15" s="181" customFormat="1" ht="38.25" customHeight="1" x14ac:dyDescent="0.3">
      <c r="A122" s="300" t="s">
        <v>50</v>
      </c>
      <c r="B122" s="301"/>
      <c r="C122" s="301"/>
      <c r="D122" s="302"/>
      <c r="E122" s="187">
        <f t="shared" ref="E122:N122" si="58">E126+E134</f>
        <v>0</v>
      </c>
      <c r="F122" s="230">
        <f t="shared" si="58"/>
        <v>0</v>
      </c>
      <c r="G122" s="230">
        <f t="shared" si="58"/>
        <v>0</v>
      </c>
      <c r="H122" s="230">
        <f t="shared" si="58"/>
        <v>0</v>
      </c>
      <c r="I122" s="230">
        <f t="shared" si="58"/>
        <v>0</v>
      </c>
      <c r="J122" s="230">
        <f t="shared" si="58"/>
        <v>0</v>
      </c>
      <c r="K122" s="230">
        <f t="shared" si="58"/>
        <v>0</v>
      </c>
      <c r="L122" s="230">
        <f t="shared" si="58"/>
        <v>0</v>
      </c>
      <c r="M122" s="230">
        <f t="shared" si="58"/>
        <v>0</v>
      </c>
      <c r="N122" s="230">
        <f t="shared" si="58"/>
        <v>0</v>
      </c>
      <c r="O122" s="247">
        <f>SUM(E122:N122)</f>
        <v>0</v>
      </c>
    </row>
    <row r="123" spans="1:15" s="182" customFormat="1" ht="40.5" customHeight="1" x14ac:dyDescent="0.3">
      <c r="A123" s="300" t="s">
        <v>236</v>
      </c>
      <c r="B123" s="301"/>
      <c r="C123" s="301"/>
      <c r="D123" s="302"/>
      <c r="E123" s="187">
        <f t="shared" ref="E123" si="59">E127+E135</f>
        <v>0</v>
      </c>
      <c r="F123" s="230">
        <f>F127+F135+F131+F139+F143</f>
        <v>146096.18</v>
      </c>
      <c r="G123" s="230">
        <f t="shared" ref="G123:N123" si="60">G127+G135+G131+G139+G143</f>
        <v>149247.45000000001</v>
      </c>
      <c r="H123" s="230">
        <f t="shared" si="60"/>
        <v>1711442.8900000001</v>
      </c>
      <c r="I123" s="230">
        <f t="shared" si="60"/>
        <v>168005</v>
      </c>
      <c r="J123" s="230">
        <f t="shared" si="60"/>
        <v>1168005</v>
      </c>
      <c r="K123" s="230">
        <f t="shared" si="60"/>
        <v>0</v>
      </c>
      <c r="L123" s="230">
        <f t="shared" si="60"/>
        <v>0</v>
      </c>
      <c r="M123" s="230">
        <f t="shared" si="60"/>
        <v>0</v>
      </c>
      <c r="N123" s="230">
        <f t="shared" si="60"/>
        <v>0</v>
      </c>
      <c r="O123" s="247">
        <f>SUM(E123:N123)</f>
        <v>3342796.52</v>
      </c>
    </row>
    <row r="124" spans="1:15" ht="18.75" customHeight="1" x14ac:dyDescent="0.3">
      <c r="A124" s="300" t="s">
        <v>235</v>
      </c>
      <c r="B124" s="301"/>
      <c r="C124" s="301"/>
      <c r="D124" s="302"/>
      <c r="E124" s="187">
        <f t="shared" ref="E124" si="61">E128+E136</f>
        <v>0</v>
      </c>
      <c r="F124" s="230">
        <f>F128+F132+F136+F140+F144+F148</f>
        <v>118480</v>
      </c>
      <c r="G124" s="230">
        <f t="shared" ref="G124:N124" si="62">G128+G132+G136+G140+G144+G148</f>
        <v>1058187</v>
      </c>
      <c r="H124" s="230">
        <f t="shared" si="62"/>
        <v>12514.73</v>
      </c>
      <c r="I124" s="230">
        <f t="shared" si="62"/>
        <v>5196.03</v>
      </c>
      <c r="J124" s="230">
        <f t="shared" si="62"/>
        <v>36123.870000000003</v>
      </c>
      <c r="K124" s="230">
        <f t="shared" si="62"/>
        <v>0</v>
      </c>
      <c r="L124" s="230">
        <f t="shared" si="62"/>
        <v>0</v>
      </c>
      <c r="M124" s="230">
        <f t="shared" si="62"/>
        <v>0</v>
      </c>
      <c r="N124" s="230">
        <f t="shared" si="62"/>
        <v>0</v>
      </c>
      <c r="O124" s="247">
        <f>SUM(E124:N124)</f>
        <v>1230501.6300000001</v>
      </c>
    </row>
    <row r="125" spans="1:15" x14ac:dyDescent="0.3">
      <c r="A125" s="287" t="s">
        <v>266</v>
      </c>
      <c r="B125" s="290" t="s">
        <v>297</v>
      </c>
      <c r="C125" s="293" t="s">
        <v>277</v>
      </c>
      <c r="D125" s="197" t="s">
        <v>238</v>
      </c>
      <c r="E125" s="188">
        <f>E126+E127+E128</f>
        <v>0</v>
      </c>
      <c r="F125" s="227">
        <f t="shared" ref="F125:O125" si="63">F126+F127+F128</f>
        <v>147572.18</v>
      </c>
      <c r="G125" s="227">
        <f t="shared" si="63"/>
        <v>150755.45000000001</v>
      </c>
      <c r="H125" s="227">
        <f t="shared" si="63"/>
        <v>233446.28000000003</v>
      </c>
      <c r="I125" s="227">
        <f t="shared" si="63"/>
        <v>173201.03</v>
      </c>
      <c r="J125" s="227">
        <f t="shared" si="63"/>
        <v>173201.03</v>
      </c>
      <c r="K125" s="227">
        <f t="shared" si="63"/>
        <v>0</v>
      </c>
      <c r="L125" s="227">
        <f t="shared" si="63"/>
        <v>0</v>
      </c>
      <c r="M125" s="227">
        <f t="shared" si="63"/>
        <v>0</v>
      </c>
      <c r="N125" s="227">
        <f t="shared" si="63"/>
        <v>0</v>
      </c>
      <c r="O125" s="248">
        <f t="shared" si="63"/>
        <v>878175.97</v>
      </c>
    </row>
    <row r="126" spans="1:15" ht="40.5" x14ac:dyDescent="0.3">
      <c r="A126" s="288"/>
      <c r="B126" s="291"/>
      <c r="C126" s="294"/>
      <c r="D126" s="212" t="s">
        <v>50</v>
      </c>
      <c r="E126" s="189">
        <v>0</v>
      </c>
      <c r="F126" s="228">
        <v>0</v>
      </c>
      <c r="G126" s="228">
        <v>0</v>
      </c>
      <c r="H126" s="229">
        <v>0</v>
      </c>
      <c r="I126" s="229">
        <v>0</v>
      </c>
      <c r="J126" s="229">
        <v>0</v>
      </c>
      <c r="K126" s="229">
        <v>0</v>
      </c>
      <c r="L126" s="229">
        <v>0</v>
      </c>
      <c r="M126" s="229">
        <v>0</v>
      </c>
      <c r="N126" s="229">
        <v>0</v>
      </c>
      <c r="O126" s="247">
        <f>SUM(E126:N126)</f>
        <v>0</v>
      </c>
    </row>
    <row r="127" spans="1:15" ht="65.25" customHeight="1" x14ac:dyDescent="0.3">
      <c r="A127" s="288"/>
      <c r="B127" s="291"/>
      <c r="C127" s="294"/>
      <c r="D127" s="197" t="s">
        <v>236</v>
      </c>
      <c r="E127" s="188">
        <v>0</v>
      </c>
      <c r="F127" s="227">
        <v>146096.18</v>
      </c>
      <c r="G127" s="227">
        <v>149247.45000000001</v>
      </c>
      <c r="H127" s="229">
        <v>226442.89</v>
      </c>
      <c r="I127" s="229">
        <v>168005</v>
      </c>
      <c r="J127" s="229">
        <v>168005</v>
      </c>
      <c r="K127" s="229">
        <v>0</v>
      </c>
      <c r="L127" s="229">
        <v>0</v>
      </c>
      <c r="M127" s="229">
        <v>0</v>
      </c>
      <c r="N127" s="229">
        <v>0</v>
      </c>
      <c r="O127" s="247">
        <f>SUM(E127:N127)</f>
        <v>857796.52</v>
      </c>
    </row>
    <row r="128" spans="1:15" ht="85.5" customHeight="1" x14ac:dyDescent="0.3">
      <c r="A128" s="289"/>
      <c r="B128" s="292"/>
      <c r="C128" s="295"/>
      <c r="D128" s="197" t="s">
        <v>235</v>
      </c>
      <c r="E128" s="188">
        <v>0</v>
      </c>
      <c r="F128" s="227">
        <v>1476</v>
      </c>
      <c r="G128" s="227">
        <v>1508</v>
      </c>
      <c r="H128" s="229">
        <v>7003.39</v>
      </c>
      <c r="I128" s="229">
        <v>5196.03</v>
      </c>
      <c r="J128" s="229">
        <v>5196.03</v>
      </c>
      <c r="K128" s="229">
        <v>0</v>
      </c>
      <c r="L128" s="229">
        <v>0</v>
      </c>
      <c r="M128" s="229">
        <v>0</v>
      </c>
      <c r="N128" s="229">
        <v>0</v>
      </c>
      <c r="O128" s="247">
        <f>SUM(E128:N128)</f>
        <v>20379.449999999997</v>
      </c>
    </row>
    <row r="129" spans="1:15" s="194" customFormat="1" x14ac:dyDescent="0.3">
      <c r="A129" s="304" t="s">
        <v>275</v>
      </c>
      <c r="B129" s="290" t="s">
        <v>306</v>
      </c>
      <c r="C129" s="293" t="s">
        <v>277</v>
      </c>
      <c r="D129" s="197" t="s">
        <v>238</v>
      </c>
      <c r="E129" s="188">
        <f t="shared" ref="E129:O129" si="64">E130+E131+E132</f>
        <v>0</v>
      </c>
      <c r="F129" s="227">
        <f t="shared" si="64"/>
        <v>88524</v>
      </c>
      <c r="G129" s="227">
        <f t="shared" si="64"/>
        <v>18043</v>
      </c>
      <c r="H129" s="227">
        <f t="shared" si="64"/>
        <v>0</v>
      </c>
      <c r="I129" s="227">
        <f t="shared" si="64"/>
        <v>0</v>
      </c>
      <c r="J129" s="227">
        <f t="shared" si="64"/>
        <v>0</v>
      </c>
      <c r="K129" s="227">
        <f t="shared" si="64"/>
        <v>0</v>
      </c>
      <c r="L129" s="227">
        <f t="shared" si="64"/>
        <v>0</v>
      </c>
      <c r="M129" s="227">
        <f t="shared" si="64"/>
        <v>0</v>
      </c>
      <c r="N129" s="227">
        <f t="shared" si="64"/>
        <v>0</v>
      </c>
      <c r="O129" s="248">
        <f t="shared" si="64"/>
        <v>106567</v>
      </c>
    </row>
    <row r="130" spans="1:15" s="194" customFormat="1" ht="84" customHeight="1" x14ac:dyDescent="0.3">
      <c r="A130" s="288"/>
      <c r="B130" s="291"/>
      <c r="C130" s="294"/>
      <c r="D130" s="212" t="s">
        <v>50</v>
      </c>
      <c r="E130" s="189">
        <v>0</v>
      </c>
      <c r="F130" s="228">
        <v>0</v>
      </c>
      <c r="G130" s="228">
        <v>0</v>
      </c>
      <c r="H130" s="229">
        <v>0</v>
      </c>
      <c r="I130" s="229">
        <v>0</v>
      </c>
      <c r="J130" s="229">
        <v>0</v>
      </c>
      <c r="K130" s="229">
        <v>0</v>
      </c>
      <c r="L130" s="229">
        <v>0</v>
      </c>
      <c r="M130" s="229">
        <v>0</v>
      </c>
      <c r="N130" s="229">
        <v>0</v>
      </c>
      <c r="O130" s="247">
        <f>SUM(E130:N130)</f>
        <v>0</v>
      </c>
    </row>
    <row r="131" spans="1:15" s="194" customFormat="1" ht="99" customHeight="1" x14ac:dyDescent="0.3">
      <c r="A131" s="288"/>
      <c r="B131" s="291"/>
      <c r="C131" s="294"/>
      <c r="D131" s="197" t="s">
        <v>236</v>
      </c>
      <c r="E131" s="188">
        <v>0</v>
      </c>
      <c r="F131" s="227">
        <v>0</v>
      </c>
      <c r="G131" s="227">
        <v>0</v>
      </c>
      <c r="H131" s="229">
        <v>0</v>
      </c>
      <c r="I131" s="229">
        <v>0</v>
      </c>
      <c r="J131" s="229">
        <v>0</v>
      </c>
      <c r="K131" s="229">
        <v>0</v>
      </c>
      <c r="L131" s="229">
        <v>0</v>
      </c>
      <c r="M131" s="229">
        <v>0</v>
      </c>
      <c r="N131" s="229">
        <v>0</v>
      </c>
      <c r="O131" s="229">
        <f>SUM(E131:N131)</f>
        <v>0</v>
      </c>
    </row>
    <row r="132" spans="1:15" s="194" customFormat="1" ht="87" customHeight="1" x14ac:dyDescent="0.3">
      <c r="A132" s="289"/>
      <c r="B132" s="292"/>
      <c r="C132" s="295"/>
      <c r="D132" s="197" t="s">
        <v>235</v>
      </c>
      <c r="E132" s="188">
        <v>0</v>
      </c>
      <c r="F132" s="227">
        <v>88524</v>
      </c>
      <c r="G132" s="227">
        <v>18043</v>
      </c>
      <c r="H132" s="229">
        <v>0</v>
      </c>
      <c r="I132" s="229">
        <v>0</v>
      </c>
      <c r="J132" s="229">
        <v>0</v>
      </c>
      <c r="K132" s="229">
        <v>0</v>
      </c>
      <c r="L132" s="229">
        <v>0</v>
      </c>
      <c r="M132" s="229">
        <v>0</v>
      </c>
      <c r="N132" s="229">
        <v>0</v>
      </c>
      <c r="O132" s="229">
        <f>SUM(E132:N132)</f>
        <v>106567</v>
      </c>
    </row>
    <row r="133" spans="1:15" s="194" customFormat="1" ht="45.75" customHeight="1" x14ac:dyDescent="0.3">
      <c r="A133" s="287" t="s">
        <v>300</v>
      </c>
      <c r="B133" s="290" t="s">
        <v>276</v>
      </c>
      <c r="C133" s="293" t="s">
        <v>246</v>
      </c>
      <c r="D133" s="197" t="s">
        <v>238</v>
      </c>
      <c r="E133" s="188">
        <f>E134+E135+E136</f>
        <v>0</v>
      </c>
      <c r="F133" s="227">
        <f t="shared" ref="F133:O133" si="65">F134+F135+F136</f>
        <v>0</v>
      </c>
      <c r="G133" s="227">
        <f t="shared" si="65"/>
        <v>0</v>
      </c>
      <c r="H133" s="227">
        <f t="shared" si="65"/>
        <v>1490511.34</v>
      </c>
      <c r="I133" s="227">
        <f t="shared" si="65"/>
        <v>0</v>
      </c>
      <c r="J133" s="227">
        <f t="shared" si="65"/>
        <v>0</v>
      </c>
      <c r="K133" s="227">
        <f t="shared" si="65"/>
        <v>0</v>
      </c>
      <c r="L133" s="227">
        <f t="shared" si="65"/>
        <v>0</v>
      </c>
      <c r="M133" s="227">
        <f t="shared" si="65"/>
        <v>0</v>
      </c>
      <c r="N133" s="227">
        <f t="shared" si="65"/>
        <v>0</v>
      </c>
      <c r="O133" s="248">
        <f t="shared" si="65"/>
        <v>1490511.34</v>
      </c>
    </row>
    <row r="134" spans="1:15" s="194" customFormat="1" ht="47.25" customHeight="1" x14ac:dyDescent="0.3">
      <c r="A134" s="288"/>
      <c r="B134" s="291"/>
      <c r="C134" s="294"/>
      <c r="D134" s="212" t="s">
        <v>50</v>
      </c>
      <c r="E134" s="189">
        <v>0</v>
      </c>
      <c r="F134" s="228">
        <v>0</v>
      </c>
      <c r="G134" s="228">
        <v>0</v>
      </c>
      <c r="H134" s="229">
        <v>0</v>
      </c>
      <c r="I134" s="229">
        <v>0</v>
      </c>
      <c r="J134" s="229">
        <v>0</v>
      </c>
      <c r="K134" s="229">
        <v>0</v>
      </c>
      <c r="L134" s="229">
        <v>0</v>
      </c>
      <c r="M134" s="229">
        <v>0</v>
      </c>
      <c r="N134" s="229">
        <v>0</v>
      </c>
      <c r="O134" s="247">
        <f>SUM(E134:N134)</f>
        <v>0</v>
      </c>
    </row>
    <row r="135" spans="1:15" s="194" customFormat="1" ht="72" customHeight="1" x14ac:dyDescent="0.3">
      <c r="A135" s="288"/>
      <c r="B135" s="291"/>
      <c r="C135" s="294"/>
      <c r="D135" s="197" t="s">
        <v>236</v>
      </c>
      <c r="E135" s="188">
        <v>0</v>
      </c>
      <c r="F135" s="227">
        <v>0</v>
      </c>
      <c r="G135" s="227">
        <v>0</v>
      </c>
      <c r="H135" s="229">
        <v>1485000</v>
      </c>
      <c r="I135" s="229">
        <v>0</v>
      </c>
      <c r="J135" s="229">
        <v>0</v>
      </c>
      <c r="K135" s="229">
        <v>0</v>
      </c>
      <c r="L135" s="229">
        <v>0</v>
      </c>
      <c r="M135" s="229">
        <v>0</v>
      </c>
      <c r="N135" s="229">
        <v>0</v>
      </c>
      <c r="O135" s="247">
        <f>SUM(E135:N135)</f>
        <v>1485000</v>
      </c>
    </row>
    <row r="136" spans="1:15" s="194" customFormat="1" ht="186.75" customHeight="1" x14ac:dyDescent="0.3">
      <c r="A136" s="289"/>
      <c r="B136" s="292"/>
      <c r="C136" s="295"/>
      <c r="D136" s="197" t="s">
        <v>235</v>
      </c>
      <c r="E136" s="188">
        <v>0</v>
      </c>
      <c r="F136" s="227">
        <v>0</v>
      </c>
      <c r="G136" s="227">
        <v>0</v>
      </c>
      <c r="H136" s="229">
        <v>5511.34</v>
      </c>
      <c r="I136" s="229">
        <v>0</v>
      </c>
      <c r="J136" s="229">
        <v>0</v>
      </c>
      <c r="K136" s="229">
        <v>0</v>
      </c>
      <c r="L136" s="229">
        <v>0</v>
      </c>
      <c r="M136" s="229">
        <v>0</v>
      </c>
      <c r="N136" s="229">
        <v>0</v>
      </c>
      <c r="O136" s="229">
        <f>SUM(E136:N136)</f>
        <v>5511.34</v>
      </c>
    </row>
    <row r="137" spans="1:15" s="194" customFormat="1" ht="45.75" customHeight="1" x14ac:dyDescent="0.3">
      <c r="A137" s="201" t="s">
        <v>302</v>
      </c>
      <c r="B137" s="290" t="s">
        <v>301</v>
      </c>
      <c r="C137" s="202" t="s">
        <v>243</v>
      </c>
      <c r="D137" s="197" t="s">
        <v>238</v>
      </c>
      <c r="E137" s="188">
        <f>E138+E139+E140</f>
        <v>0</v>
      </c>
      <c r="F137" s="227">
        <f t="shared" ref="F137:O137" si="66">F138+F139+F140</f>
        <v>0</v>
      </c>
      <c r="G137" s="227">
        <f t="shared" si="66"/>
        <v>400000</v>
      </c>
      <c r="H137" s="227">
        <f t="shared" si="66"/>
        <v>0</v>
      </c>
      <c r="I137" s="227">
        <f t="shared" si="66"/>
        <v>0</v>
      </c>
      <c r="J137" s="227">
        <f t="shared" si="66"/>
        <v>0</v>
      </c>
      <c r="K137" s="227">
        <f t="shared" si="66"/>
        <v>0</v>
      </c>
      <c r="L137" s="227">
        <f t="shared" si="66"/>
        <v>0</v>
      </c>
      <c r="M137" s="227">
        <f t="shared" si="66"/>
        <v>0</v>
      </c>
      <c r="N137" s="227">
        <f t="shared" si="66"/>
        <v>0</v>
      </c>
      <c r="O137" s="227">
        <f t="shared" si="66"/>
        <v>400000</v>
      </c>
    </row>
    <row r="138" spans="1:15" s="194" customFormat="1" ht="45.75" customHeight="1" x14ac:dyDescent="0.3">
      <c r="A138" s="203"/>
      <c r="B138" s="306"/>
      <c r="C138" s="204"/>
      <c r="D138" s="212" t="s">
        <v>50</v>
      </c>
      <c r="E138" s="189">
        <v>0</v>
      </c>
      <c r="F138" s="228">
        <v>0</v>
      </c>
      <c r="G138" s="228">
        <v>0</v>
      </c>
      <c r="H138" s="229">
        <v>0</v>
      </c>
      <c r="I138" s="229">
        <v>0</v>
      </c>
      <c r="J138" s="229">
        <v>0</v>
      </c>
      <c r="K138" s="229">
        <v>0</v>
      </c>
      <c r="L138" s="229">
        <v>0</v>
      </c>
      <c r="M138" s="229">
        <v>0</v>
      </c>
      <c r="N138" s="229">
        <v>0</v>
      </c>
      <c r="O138" s="229">
        <f>SUM(E138:N138)</f>
        <v>0</v>
      </c>
    </row>
    <row r="139" spans="1:15" s="194" customFormat="1" ht="86.25" customHeight="1" x14ac:dyDescent="0.3">
      <c r="A139" s="203"/>
      <c r="B139" s="306"/>
      <c r="C139" s="204"/>
      <c r="D139" s="197" t="s">
        <v>236</v>
      </c>
      <c r="E139" s="188">
        <v>0</v>
      </c>
      <c r="F139" s="227">
        <v>0</v>
      </c>
      <c r="G139" s="227">
        <v>0</v>
      </c>
      <c r="H139" s="229">
        <v>0</v>
      </c>
      <c r="I139" s="229">
        <v>0</v>
      </c>
      <c r="J139" s="229">
        <v>0</v>
      </c>
      <c r="K139" s="229">
        <v>0</v>
      </c>
      <c r="L139" s="229">
        <v>0</v>
      </c>
      <c r="M139" s="229">
        <v>0</v>
      </c>
      <c r="N139" s="229">
        <v>0</v>
      </c>
      <c r="O139" s="229">
        <f>SUM(E139:N139)</f>
        <v>0</v>
      </c>
    </row>
    <row r="140" spans="1:15" s="194" customFormat="1" ht="87.75" customHeight="1" x14ac:dyDescent="0.3">
      <c r="A140" s="205"/>
      <c r="B140" s="307"/>
      <c r="C140" s="206"/>
      <c r="D140" s="197" t="s">
        <v>235</v>
      </c>
      <c r="E140" s="188">
        <v>0</v>
      </c>
      <c r="F140" s="227">
        <v>0</v>
      </c>
      <c r="G140" s="227">
        <v>400000</v>
      </c>
      <c r="H140" s="229">
        <v>0</v>
      </c>
      <c r="I140" s="229">
        <v>0</v>
      </c>
      <c r="J140" s="229">
        <v>0</v>
      </c>
      <c r="K140" s="229">
        <v>0</v>
      </c>
      <c r="L140" s="229">
        <v>0</v>
      </c>
      <c r="M140" s="229">
        <v>0</v>
      </c>
      <c r="N140" s="229">
        <v>0</v>
      </c>
      <c r="O140" s="229">
        <f>SUM(E140:N140)</f>
        <v>400000</v>
      </c>
    </row>
    <row r="141" spans="1:15" s="194" customFormat="1" ht="45.75" customHeight="1" x14ac:dyDescent="0.3">
      <c r="A141" s="201" t="s">
        <v>303</v>
      </c>
      <c r="B141" s="290" t="s">
        <v>304</v>
      </c>
      <c r="C141" s="202" t="s">
        <v>252</v>
      </c>
      <c r="D141" s="197" t="s">
        <v>238</v>
      </c>
      <c r="E141" s="188">
        <f>E142+E143+E144</f>
        <v>0</v>
      </c>
      <c r="F141" s="227">
        <f t="shared" ref="F141:O141" si="67">F142+F143+F144</f>
        <v>0</v>
      </c>
      <c r="G141" s="227">
        <f t="shared" si="67"/>
        <v>280015</v>
      </c>
      <c r="H141" s="227">
        <f t="shared" si="67"/>
        <v>0</v>
      </c>
      <c r="I141" s="227">
        <f t="shared" si="67"/>
        <v>0</v>
      </c>
      <c r="J141" s="227">
        <f t="shared" si="67"/>
        <v>1030927.84</v>
      </c>
      <c r="K141" s="227">
        <f t="shared" si="67"/>
        <v>0</v>
      </c>
      <c r="L141" s="227">
        <f t="shared" si="67"/>
        <v>0</v>
      </c>
      <c r="M141" s="227">
        <f t="shared" si="67"/>
        <v>0</v>
      </c>
      <c r="N141" s="227">
        <f t="shared" si="67"/>
        <v>0</v>
      </c>
      <c r="O141" s="227">
        <f t="shared" si="67"/>
        <v>1310942.8400000001</v>
      </c>
    </row>
    <row r="142" spans="1:15" s="194" customFormat="1" ht="45.75" customHeight="1" x14ac:dyDescent="0.3">
      <c r="A142" s="203"/>
      <c r="B142" s="306"/>
      <c r="C142" s="204"/>
      <c r="D142" s="212" t="s">
        <v>50</v>
      </c>
      <c r="E142" s="189">
        <v>0</v>
      </c>
      <c r="F142" s="228">
        <v>0</v>
      </c>
      <c r="G142" s="228">
        <v>0</v>
      </c>
      <c r="H142" s="229">
        <v>0</v>
      </c>
      <c r="I142" s="229">
        <v>0</v>
      </c>
      <c r="J142" s="229">
        <v>0</v>
      </c>
      <c r="K142" s="229">
        <v>0</v>
      </c>
      <c r="L142" s="229">
        <v>0</v>
      </c>
      <c r="M142" s="229">
        <v>0</v>
      </c>
      <c r="N142" s="229">
        <v>0</v>
      </c>
      <c r="O142" s="229">
        <f>SUM(E142:N142)</f>
        <v>0</v>
      </c>
    </row>
    <row r="143" spans="1:15" s="194" customFormat="1" ht="72" customHeight="1" x14ac:dyDescent="0.3">
      <c r="A143" s="203"/>
      <c r="B143" s="306"/>
      <c r="C143" s="204"/>
      <c r="D143" s="197" t="s">
        <v>236</v>
      </c>
      <c r="E143" s="188">
        <v>0</v>
      </c>
      <c r="F143" s="227">
        <v>0</v>
      </c>
      <c r="G143" s="227">
        <v>0</v>
      </c>
      <c r="H143" s="229">
        <v>0</v>
      </c>
      <c r="I143" s="229">
        <v>0</v>
      </c>
      <c r="J143" s="229">
        <v>1000000</v>
      </c>
      <c r="K143" s="229">
        <v>0</v>
      </c>
      <c r="L143" s="229">
        <v>0</v>
      </c>
      <c r="M143" s="229">
        <v>0</v>
      </c>
      <c r="N143" s="229">
        <v>0</v>
      </c>
      <c r="O143" s="229">
        <f>SUM(E143:N143)</f>
        <v>1000000</v>
      </c>
    </row>
    <row r="144" spans="1:15" s="194" customFormat="1" ht="90.75" customHeight="1" x14ac:dyDescent="0.3">
      <c r="A144" s="205"/>
      <c r="B144" s="307"/>
      <c r="C144" s="206"/>
      <c r="D144" s="197" t="s">
        <v>235</v>
      </c>
      <c r="E144" s="188">
        <v>0</v>
      </c>
      <c r="F144" s="227">
        <v>0</v>
      </c>
      <c r="G144" s="227">
        <v>280015</v>
      </c>
      <c r="H144" s="229">
        <v>0</v>
      </c>
      <c r="I144" s="229">
        <v>0</v>
      </c>
      <c r="J144" s="229">
        <v>30927.84</v>
      </c>
      <c r="K144" s="229">
        <v>0</v>
      </c>
      <c r="L144" s="229">
        <v>0</v>
      </c>
      <c r="M144" s="229">
        <v>0</v>
      </c>
      <c r="N144" s="229">
        <v>0</v>
      </c>
      <c r="O144" s="229">
        <f>SUM(E144:N144)</f>
        <v>310942.84000000003</v>
      </c>
    </row>
    <row r="145" spans="1:15" s="194" customFormat="1" ht="45.75" customHeight="1" x14ac:dyDescent="0.3">
      <c r="A145" s="201" t="s">
        <v>308</v>
      </c>
      <c r="B145" s="290" t="s">
        <v>305</v>
      </c>
      <c r="C145" s="202" t="s">
        <v>243</v>
      </c>
      <c r="D145" s="197" t="s">
        <v>238</v>
      </c>
      <c r="E145" s="188">
        <f>E146+E147+E148</f>
        <v>0</v>
      </c>
      <c r="F145" s="227">
        <f t="shared" ref="F145:O145" si="68">F146+F147+F148</f>
        <v>28480</v>
      </c>
      <c r="G145" s="227">
        <f t="shared" si="68"/>
        <v>358621</v>
      </c>
      <c r="H145" s="227">
        <f t="shared" si="68"/>
        <v>0</v>
      </c>
      <c r="I145" s="227">
        <f t="shared" si="68"/>
        <v>0</v>
      </c>
      <c r="J145" s="227">
        <f t="shared" si="68"/>
        <v>0</v>
      </c>
      <c r="K145" s="227">
        <f t="shared" si="68"/>
        <v>0</v>
      </c>
      <c r="L145" s="227">
        <f t="shared" si="68"/>
        <v>0</v>
      </c>
      <c r="M145" s="227">
        <f t="shared" si="68"/>
        <v>0</v>
      </c>
      <c r="N145" s="227">
        <f t="shared" si="68"/>
        <v>0</v>
      </c>
      <c r="O145" s="227">
        <f t="shared" si="68"/>
        <v>387101</v>
      </c>
    </row>
    <row r="146" spans="1:15" s="194" customFormat="1" ht="52.5" customHeight="1" x14ac:dyDescent="0.3">
      <c r="A146" s="203"/>
      <c r="B146" s="306"/>
      <c r="C146" s="204"/>
      <c r="D146" s="212" t="s">
        <v>50</v>
      </c>
      <c r="E146" s="189">
        <v>0</v>
      </c>
      <c r="F146" s="228">
        <v>0</v>
      </c>
      <c r="G146" s="228">
        <v>0</v>
      </c>
      <c r="H146" s="229">
        <v>0</v>
      </c>
      <c r="I146" s="229">
        <v>0</v>
      </c>
      <c r="J146" s="229">
        <v>0</v>
      </c>
      <c r="K146" s="229">
        <v>0</v>
      </c>
      <c r="L146" s="229">
        <v>0</v>
      </c>
      <c r="M146" s="229">
        <v>0</v>
      </c>
      <c r="N146" s="229">
        <v>0</v>
      </c>
      <c r="O146" s="229">
        <f>SUM(E146:N146)</f>
        <v>0</v>
      </c>
    </row>
    <row r="147" spans="1:15" s="194" customFormat="1" ht="66" customHeight="1" x14ac:dyDescent="0.3">
      <c r="A147" s="203"/>
      <c r="B147" s="306"/>
      <c r="C147" s="204"/>
      <c r="D147" s="197" t="s">
        <v>236</v>
      </c>
      <c r="E147" s="188">
        <v>0</v>
      </c>
      <c r="F147" s="227">
        <v>0</v>
      </c>
      <c r="G147" s="227">
        <v>0</v>
      </c>
      <c r="H147" s="229">
        <v>0</v>
      </c>
      <c r="I147" s="229">
        <v>0</v>
      </c>
      <c r="J147" s="229">
        <v>0</v>
      </c>
      <c r="K147" s="229">
        <v>0</v>
      </c>
      <c r="L147" s="229">
        <v>0</v>
      </c>
      <c r="M147" s="229">
        <v>0</v>
      </c>
      <c r="N147" s="229">
        <v>0</v>
      </c>
      <c r="O147" s="229">
        <f>SUM(E147:N147)</f>
        <v>0</v>
      </c>
    </row>
    <row r="148" spans="1:15" s="194" customFormat="1" ht="102.75" customHeight="1" thickBot="1" x14ac:dyDescent="0.35">
      <c r="A148" s="208"/>
      <c r="B148" s="306"/>
      <c r="C148" s="210"/>
      <c r="D148" s="211" t="s">
        <v>235</v>
      </c>
      <c r="E148" s="190">
        <v>0</v>
      </c>
      <c r="F148" s="231">
        <v>28480</v>
      </c>
      <c r="G148" s="231">
        <v>358621</v>
      </c>
      <c r="H148" s="232">
        <v>0</v>
      </c>
      <c r="I148" s="232">
        <v>0</v>
      </c>
      <c r="J148" s="232">
        <v>0</v>
      </c>
      <c r="K148" s="232">
        <v>0</v>
      </c>
      <c r="L148" s="232">
        <v>0</v>
      </c>
      <c r="M148" s="232">
        <v>0</v>
      </c>
      <c r="N148" s="232">
        <v>0</v>
      </c>
      <c r="O148" s="232">
        <f>SUM(E148:N148)</f>
        <v>387101</v>
      </c>
    </row>
    <row r="149" spans="1:15" ht="33" customHeight="1" thickBot="1" x14ac:dyDescent="0.35">
      <c r="A149" s="297" t="s">
        <v>285</v>
      </c>
      <c r="B149" s="298"/>
      <c r="C149" s="298"/>
      <c r="D149" s="298"/>
      <c r="E149" s="298"/>
      <c r="F149" s="298"/>
      <c r="G149" s="298"/>
      <c r="H149" s="298"/>
      <c r="I149" s="298"/>
      <c r="J149" s="298"/>
      <c r="K149" s="298"/>
      <c r="L149" s="298"/>
      <c r="M149" s="298"/>
      <c r="N149" s="298"/>
      <c r="O149" s="299"/>
    </row>
    <row r="150" spans="1:15" x14ac:dyDescent="0.3">
      <c r="A150" s="289" t="s">
        <v>238</v>
      </c>
      <c r="B150" s="303"/>
      <c r="C150" s="303"/>
      <c r="D150" s="295"/>
      <c r="E150" s="233">
        <f t="shared" ref="E150:O150" si="69">E151+E152+E153</f>
        <v>0</v>
      </c>
      <c r="F150" s="233">
        <f t="shared" si="69"/>
        <v>0</v>
      </c>
      <c r="G150" s="233">
        <f t="shared" si="69"/>
        <v>0</v>
      </c>
      <c r="H150" s="233">
        <f t="shared" si="69"/>
        <v>21303</v>
      </c>
      <c r="I150" s="233">
        <f t="shared" si="69"/>
        <v>0</v>
      </c>
      <c r="J150" s="233">
        <f t="shared" si="69"/>
        <v>0</v>
      </c>
      <c r="K150" s="233">
        <f t="shared" si="69"/>
        <v>0</v>
      </c>
      <c r="L150" s="233">
        <f t="shared" si="69"/>
        <v>0</v>
      </c>
      <c r="M150" s="233">
        <f t="shared" si="69"/>
        <v>0</v>
      </c>
      <c r="N150" s="233">
        <f t="shared" si="69"/>
        <v>0</v>
      </c>
      <c r="O150" s="246">
        <f t="shared" si="69"/>
        <v>21303</v>
      </c>
    </row>
    <row r="151" spans="1:15" x14ac:dyDescent="0.3">
      <c r="A151" s="300" t="s">
        <v>50</v>
      </c>
      <c r="B151" s="301"/>
      <c r="C151" s="301"/>
      <c r="D151" s="302"/>
      <c r="E151" s="230">
        <f>E155</f>
        <v>0</v>
      </c>
      <c r="F151" s="230">
        <f t="shared" ref="F151:N151" si="70">F155</f>
        <v>0</v>
      </c>
      <c r="G151" s="230">
        <f t="shared" si="70"/>
        <v>0</v>
      </c>
      <c r="H151" s="230">
        <f t="shared" si="70"/>
        <v>0</v>
      </c>
      <c r="I151" s="230">
        <f t="shared" si="70"/>
        <v>0</v>
      </c>
      <c r="J151" s="230">
        <f t="shared" si="70"/>
        <v>0</v>
      </c>
      <c r="K151" s="230">
        <f t="shared" si="70"/>
        <v>0</v>
      </c>
      <c r="L151" s="230">
        <f t="shared" si="70"/>
        <v>0</v>
      </c>
      <c r="M151" s="230">
        <f t="shared" si="70"/>
        <v>0</v>
      </c>
      <c r="N151" s="230">
        <f t="shared" si="70"/>
        <v>0</v>
      </c>
      <c r="O151" s="247">
        <f>SUM(E151:N151)</f>
        <v>0</v>
      </c>
    </row>
    <row r="152" spans="1:15" ht="18.75" customHeight="1" x14ac:dyDescent="0.3">
      <c r="A152" s="300" t="s">
        <v>236</v>
      </c>
      <c r="B152" s="301"/>
      <c r="C152" s="301"/>
      <c r="D152" s="302"/>
      <c r="E152" s="230">
        <f>E156</f>
        <v>0</v>
      </c>
      <c r="F152" s="230">
        <f t="shared" ref="F152:N152" si="71">F156</f>
        <v>0</v>
      </c>
      <c r="G152" s="230">
        <f t="shared" si="71"/>
        <v>0</v>
      </c>
      <c r="H152" s="230">
        <f t="shared" si="71"/>
        <v>0</v>
      </c>
      <c r="I152" s="230">
        <f t="shared" si="71"/>
        <v>0</v>
      </c>
      <c r="J152" s="230">
        <f t="shared" si="71"/>
        <v>0</v>
      </c>
      <c r="K152" s="230">
        <f t="shared" si="71"/>
        <v>0</v>
      </c>
      <c r="L152" s="230">
        <f t="shared" si="71"/>
        <v>0</v>
      </c>
      <c r="M152" s="230">
        <f t="shared" si="71"/>
        <v>0</v>
      </c>
      <c r="N152" s="230">
        <f t="shared" si="71"/>
        <v>0</v>
      </c>
      <c r="O152" s="247">
        <f>SUM(E152:N152)</f>
        <v>0</v>
      </c>
    </row>
    <row r="153" spans="1:15" x14ac:dyDescent="0.3">
      <c r="A153" s="300" t="s">
        <v>235</v>
      </c>
      <c r="B153" s="301"/>
      <c r="C153" s="301"/>
      <c r="D153" s="302"/>
      <c r="E153" s="230">
        <f>E157</f>
        <v>0</v>
      </c>
      <c r="F153" s="230">
        <f t="shared" ref="F153:N153" si="72">F157</f>
        <v>0</v>
      </c>
      <c r="G153" s="230">
        <f t="shared" si="72"/>
        <v>0</v>
      </c>
      <c r="H153" s="230">
        <f t="shared" si="72"/>
        <v>21303</v>
      </c>
      <c r="I153" s="230">
        <f t="shared" si="72"/>
        <v>0</v>
      </c>
      <c r="J153" s="230">
        <f t="shared" si="72"/>
        <v>0</v>
      </c>
      <c r="K153" s="230">
        <f t="shared" si="72"/>
        <v>0</v>
      </c>
      <c r="L153" s="230">
        <f t="shared" si="72"/>
        <v>0</v>
      </c>
      <c r="M153" s="230">
        <f t="shared" si="72"/>
        <v>0</v>
      </c>
      <c r="N153" s="230">
        <f t="shared" si="72"/>
        <v>0</v>
      </c>
      <c r="O153" s="247">
        <f>SUM(E153:N153)</f>
        <v>21303</v>
      </c>
    </row>
    <row r="154" spans="1:15" x14ac:dyDescent="0.3">
      <c r="A154" s="287" t="s">
        <v>286</v>
      </c>
      <c r="B154" s="290" t="s">
        <v>287</v>
      </c>
      <c r="C154" s="293" t="s">
        <v>311</v>
      </c>
      <c r="D154" s="197" t="s">
        <v>238</v>
      </c>
      <c r="E154" s="227">
        <f>E155+E156+E157</f>
        <v>0</v>
      </c>
      <c r="F154" s="227">
        <f t="shared" ref="F154:N154" si="73">F155+F156+F157</f>
        <v>0</v>
      </c>
      <c r="G154" s="227">
        <f t="shared" si="73"/>
        <v>0</v>
      </c>
      <c r="H154" s="227">
        <f t="shared" si="73"/>
        <v>21303</v>
      </c>
      <c r="I154" s="227">
        <f t="shared" si="73"/>
        <v>0</v>
      </c>
      <c r="J154" s="227">
        <f t="shared" si="73"/>
        <v>0</v>
      </c>
      <c r="K154" s="227">
        <f t="shared" si="73"/>
        <v>0</v>
      </c>
      <c r="L154" s="227">
        <f t="shared" si="73"/>
        <v>0</v>
      </c>
      <c r="M154" s="227">
        <f t="shared" si="73"/>
        <v>0</v>
      </c>
      <c r="N154" s="227">
        <f t="shared" si="73"/>
        <v>0</v>
      </c>
      <c r="O154" s="248">
        <f>O155+O156+O157</f>
        <v>21303</v>
      </c>
    </row>
    <row r="155" spans="1:15" ht="40.5" x14ac:dyDescent="0.3">
      <c r="A155" s="288"/>
      <c r="B155" s="291"/>
      <c r="C155" s="294"/>
      <c r="D155" s="212" t="s">
        <v>50</v>
      </c>
      <c r="E155" s="228">
        <v>0</v>
      </c>
      <c r="F155" s="228">
        <v>0</v>
      </c>
      <c r="G155" s="228">
        <v>0</v>
      </c>
      <c r="H155" s="229">
        <v>0</v>
      </c>
      <c r="I155" s="229">
        <v>0</v>
      </c>
      <c r="J155" s="229">
        <v>0</v>
      </c>
      <c r="K155" s="229">
        <v>0</v>
      </c>
      <c r="L155" s="229">
        <v>0</v>
      </c>
      <c r="M155" s="229">
        <v>0</v>
      </c>
      <c r="N155" s="229">
        <v>0</v>
      </c>
      <c r="O155" s="247">
        <f>SUM(E155:N155)</f>
        <v>0</v>
      </c>
    </row>
    <row r="156" spans="1:15" ht="69.75" customHeight="1" x14ac:dyDescent="0.3">
      <c r="A156" s="288"/>
      <c r="B156" s="291"/>
      <c r="C156" s="294"/>
      <c r="D156" s="197" t="s">
        <v>236</v>
      </c>
      <c r="E156" s="227">
        <v>0</v>
      </c>
      <c r="F156" s="227">
        <v>0</v>
      </c>
      <c r="G156" s="227">
        <v>0</v>
      </c>
      <c r="H156" s="229">
        <v>0</v>
      </c>
      <c r="I156" s="229">
        <v>0</v>
      </c>
      <c r="J156" s="229">
        <v>0</v>
      </c>
      <c r="K156" s="229">
        <v>0</v>
      </c>
      <c r="L156" s="229">
        <v>0</v>
      </c>
      <c r="M156" s="229">
        <v>0</v>
      </c>
      <c r="N156" s="229">
        <v>0</v>
      </c>
      <c r="O156" s="247">
        <f>SUM(E156:N156)</f>
        <v>0</v>
      </c>
    </row>
    <row r="157" spans="1:15" ht="112.5" customHeight="1" thickBot="1" x14ac:dyDescent="0.35">
      <c r="A157" s="288"/>
      <c r="B157" s="291"/>
      <c r="C157" s="294"/>
      <c r="D157" s="211" t="s">
        <v>235</v>
      </c>
      <c r="E157" s="231">
        <v>0</v>
      </c>
      <c r="F157" s="231">
        <v>0</v>
      </c>
      <c r="G157" s="231">
        <v>0</v>
      </c>
      <c r="H157" s="232">
        <v>21303</v>
      </c>
      <c r="I157" s="232">
        <v>0</v>
      </c>
      <c r="J157" s="232">
        <v>0</v>
      </c>
      <c r="K157" s="232">
        <v>0</v>
      </c>
      <c r="L157" s="232">
        <v>0</v>
      </c>
      <c r="M157" s="232">
        <v>0</v>
      </c>
      <c r="N157" s="232">
        <v>0</v>
      </c>
      <c r="O157" s="249">
        <f>SUM(E157:N157)</f>
        <v>21303</v>
      </c>
    </row>
    <row r="158" spans="1:15" ht="29.45" customHeight="1" thickBot="1" x14ac:dyDescent="0.35">
      <c r="A158" s="297" t="s">
        <v>288</v>
      </c>
      <c r="B158" s="298"/>
      <c r="C158" s="298"/>
      <c r="D158" s="298"/>
      <c r="E158" s="298"/>
      <c r="F158" s="298"/>
      <c r="G158" s="298"/>
      <c r="H158" s="298"/>
      <c r="I158" s="298"/>
      <c r="J158" s="298"/>
      <c r="K158" s="298"/>
      <c r="L158" s="298"/>
      <c r="M158" s="298"/>
      <c r="N158" s="298"/>
      <c r="O158" s="299"/>
    </row>
    <row r="159" spans="1:15" x14ac:dyDescent="0.3">
      <c r="A159" s="289" t="s">
        <v>238</v>
      </c>
      <c r="B159" s="303"/>
      <c r="C159" s="303"/>
      <c r="D159" s="295"/>
      <c r="E159" s="233">
        <f>E163</f>
        <v>0</v>
      </c>
      <c r="F159" s="233">
        <f t="shared" ref="F159:O159" si="74">F160+F161+F162</f>
        <v>0</v>
      </c>
      <c r="G159" s="233">
        <f t="shared" si="74"/>
        <v>0</v>
      </c>
      <c r="H159" s="246">
        <f>H160+H161+H162</f>
        <v>209876</v>
      </c>
      <c r="I159" s="233">
        <f t="shared" si="74"/>
        <v>0</v>
      </c>
      <c r="J159" s="233">
        <f t="shared" si="74"/>
        <v>0</v>
      </c>
      <c r="K159" s="233">
        <f t="shared" si="74"/>
        <v>0</v>
      </c>
      <c r="L159" s="233">
        <f t="shared" si="74"/>
        <v>0</v>
      </c>
      <c r="M159" s="233">
        <f t="shared" si="74"/>
        <v>0</v>
      </c>
      <c r="N159" s="233">
        <f t="shared" si="74"/>
        <v>0</v>
      </c>
      <c r="O159" s="246">
        <f t="shared" si="74"/>
        <v>209876</v>
      </c>
    </row>
    <row r="160" spans="1:15" ht="18.75" customHeight="1" x14ac:dyDescent="0.3">
      <c r="A160" s="300" t="s">
        <v>50</v>
      </c>
      <c r="B160" s="301"/>
      <c r="C160" s="301"/>
      <c r="D160" s="302"/>
      <c r="E160" s="230">
        <f>E164</f>
        <v>0</v>
      </c>
      <c r="F160" s="230">
        <f t="shared" ref="F160:N160" si="75">F164</f>
        <v>0</v>
      </c>
      <c r="G160" s="230">
        <f t="shared" si="75"/>
        <v>0</v>
      </c>
      <c r="H160" s="252">
        <f t="shared" si="75"/>
        <v>0</v>
      </c>
      <c r="I160" s="230">
        <f t="shared" si="75"/>
        <v>0</v>
      </c>
      <c r="J160" s="230">
        <f t="shared" si="75"/>
        <v>0</v>
      </c>
      <c r="K160" s="230">
        <f t="shared" si="75"/>
        <v>0</v>
      </c>
      <c r="L160" s="230">
        <f t="shared" si="75"/>
        <v>0</v>
      </c>
      <c r="M160" s="230">
        <f t="shared" si="75"/>
        <v>0</v>
      </c>
      <c r="N160" s="230">
        <f t="shared" si="75"/>
        <v>0</v>
      </c>
      <c r="O160" s="247">
        <f t="shared" ref="O160:O166" si="76">SUM(E160:N160)</f>
        <v>0</v>
      </c>
    </row>
    <row r="161" spans="1:15" x14ac:dyDescent="0.3">
      <c r="A161" s="300" t="s">
        <v>236</v>
      </c>
      <c r="B161" s="301"/>
      <c r="C161" s="301"/>
      <c r="D161" s="302"/>
      <c r="E161" s="230">
        <f>E165</f>
        <v>0</v>
      </c>
      <c r="F161" s="230">
        <f t="shared" ref="F161:N161" si="77">F165</f>
        <v>0</v>
      </c>
      <c r="G161" s="230">
        <f t="shared" si="77"/>
        <v>0</v>
      </c>
      <c r="H161" s="252">
        <f t="shared" si="77"/>
        <v>0</v>
      </c>
      <c r="I161" s="230">
        <f t="shared" si="77"/>
        <v>0</v>
      </c>
      <c r="J161" s="230">
        <f t="shared" si="77"/>
        <v>0</v>
      </c>
      <c r="K161" s="230">
        <f t="shared" si="77"/>
        <v>0</v>
      </c>
      <c r="L161" s="230">
        <f t="shared" si="77"/>
        <v>0</v>
      </c>
      <c r="M161" s="230">
        <f t="shared" si="77"/>
        <v>0</v>
      </c>
      <c r="N161" s="230">
        <f t="shared" si="77"/>
        <v>0</v>
      </c>
      <c r="O161" s="247">
        <f t="shared" si="76"/>
        <v>0</v>
      </c>
    </row>
    <row r="162" spans="1:15" x14ac:dyDescent="0.3">
      <c r="A162" s="300" t="s">
        <v>235</v>
      </c>
      <c r="B162" s="301"/>
      <c r="C162" s="301"/>
      <c r="D162" s="302"/>
      <c r="E162" s="230">
        <f>E166</f>
        <v>0</v>
      </c>
      <c r="F162" s="230">
        <f t="shared" ref="F162:N162" si="78">F166</f>
        <v>0</v>
      </c>
      <c r="G162" s="230">
        <f t="shared" si="78"/>
        <v>0</v>
      </c>
      <c r="H162" s="252">
        <f t="shared" si="78"/>
        <v>209876</v>
      </c>
      <c r="I162" s="230">
        <f t="shared" si="78"/>
        <v>0</v>
      </c>
      <c r="J162" s="230">
        <f t="shared" si="78"/>
        <v>0</v>
      </c>
      <c r="K162" s="230">
        <f t="shared" si="78"/>
        <v>0</v>
      </c>
      <c r="L162" s="230">
        <f t="shared" si="78"/>
        <v>0</v>
      </c>
      <c r="M162" s="230">
        <f t="shared" si="78"/>
        <v>0</v>
      </c>
      <c r="N162" s="230">
        <f t="shared" si="78"/>
        <v>0</v>
      </c>
      <c r="O162" s="247">
        <f t="shared" si="76"/>
        <v>209876</v>
      </c>
    </row>
    <row r="163" spans="1:15" x14ac:dyDescent="0.3">
      <c r="A163" s="287" t="s">
        <v>289</v>
      </c>
      <c r="B163" s="290" t="s">
        <v>290</v>
      </c>
      <c r="C163" s="293"/>
      <c r="D163" s="197" t="s">
        <v>238</v>
      </c>
      <c r="E163" s="227">
        <f>E164+E165+E166</f>
        <v>0</v>
      </c>
      <c r="F163" s="227">
        <f t="shared" ref="F163:N163" si="79">F164+F165+F166</f>
        <v>0</v>
      </c>
      <c r="G163" s="227">
        <f t="shared" si="79"/>
        <v>0</v>
      </c>
      <c r="H163" s="248">
        <f t="shared" si="79"/>
        <v>209876</v>
      </c>
      <c r="I163" s="227">
        <f t="shared" si="79"/>
        <v>0</v>
      </c>
      <c r="J163" s="227">
        <f t="shared" si="79"/>
        <v>0</v>
      </c>
      <c r="K163" s="227">
        <f t="shared" si="79"/>
        <v>0</v>
      </c>
      <c r="L163" s="227">
        <f t="shared" si="79"/>
        <v>0</v>
      </c>
      <c r="M163" s="227">
        <f t="shared" si="79"/>
        <v>0</v>
      </c>
      <c r="N163" s="227">
        <f t="shared" si="79"/>
        <v>0</v>
      </c>
      <c r="O163" s="248">
        <f t="shared" si="76"/>
        <v>209876</v>
      </c>
    </row>
    <row r="164" spans="1:15" ht="40.5" x14ac:dyDescent="0.3">
      <c r="A164" s="288"/>
      <c r="B164" s="291"/>
      <c r="C164" s="294"/>
      <c r="D164" s="212" t="s">
        <v>50</v>
      </c>
      <c r="E164" s="228">
        <f>E168+E172+E176</f>
        <v>0</v>
      </c>
      <c r="F164" s="228">
        <f t="shared" ref="F164:N164" si="80">F168+F172+F176</f>
        <v>0</v>
      </c>
      <c r="G164" s="228">
        <f t="shared" si="80"/>
        <v>0</v>
      </c>
      <c r="H164" s="253">
        <f t="shared" si="80"/>
        <v>0</v>
      </c>
      <c r="I164" s="228">
        <f t="shared" si="80"/>
        <v>0</v>
      </c>
      <c r="J164" s="228">
        <f t="shared" si="80"/>
        <v>0</v>
      </c>
      <c r="K164" s="228">
        <f t="shared" si="80"/>
        <v>0</v>
      </c>
      <c r="L164" s="228">
        <f t="shared" si="80"/>
        <v>0</v>
      </c>
      <c r="M164" s="228">
        <f t="shared" si="80"/>
        <v>0</v>
      </c>
      <c r="N164" s="228">
        <f t="shared" si="80"/>
        <v>0</v>
      </c>
      <c r="O164" s="247">
        <f t="shared" si="76"/>
        <v>0</v>
      </c>
    </row>
    <row r="165" spans="1:15" ht="60.75" customHeight="1" x14ac:dyDescent="0.3">
      <c r="A165" s="288"/>
      <c r="B165" s="291"/>
      <c r="C165" s="294"/>
      <c r="D165" s="197" t="s">
        <v>236</v>
      </c>
      <c r="E165" s="227">
        <f>E169+E173+E177</f>
        <v>0</v>
      </c>
      <c r="F165" s="227">
        <f t="shared" ref="F165:N165" si="81">F169+F173+F177</f>
        <v>0</v>
      </c>
      <c r="G165" s="227">
        <f t="shared" si="81"/>
        <v>0</v>
      </c>
      <c r="H165" s="248">
        <f t="shared" si="81"/>
        <v>0</v>
      </c>
      <c r="I165" s="227">
        <f t="shared" si="81"/>
        <v>0</v>
      </c>
      <c r="J165" s="227">
        <f t="shared" si="81"/>
        <v>0</v>
      </c>
      <c r="K165" s="227">
        <f t="shared" si="81"/>
        <v>0</v>
      </c>
      <c r="L165" s="227">
        <f t="shared" si="81"/>
        <v>0</v>
      </c>
      <c r="M165" s="227">
        <f t="shared" si="81"/>
        <v>0</v>
      </c>
      <c r="N165" s="227">
        <f t="shared" si="81"/>
        <v>0</v>
      </c>
      <c r="O165" s="247">
        <f t="shared" si="76"/>
        <v>0</v>
      </c>
    </row>
    <row r="166" spans="1:15" ht="87.75" customHeight="1" x14ac:dyDescent="0.3">
      <c r="A166" s="289"/>
      <c r="B166" s="292"/>
      <c r="C166" s="295"/>
      <c r="D166" s="197" t="s">
        <v>235</v>
      </c>
      <c r="E166" s="227">
        <f>E170+E174+E178</f>
        <v>0</v>
      </c>
      <c r="F166" s="227">
        <f t="shared" ref="F166:N166" si="82">F170+F174+F178</f>
        <v>0</v>
      </c>
      <c r="G166" s="227">
        <f t="shared" si="82"/>
        <v>0</v>
      </c>
      <c r="H166" s="248">
        <f t="shared" si="82"/>
        <v>209876</v>
      </c>
      <c r="I166" s="227">
        <f t="shared" si="82"/>
        <v>0</v>
      </c>
      <c r="J166" s="227">
        <f t="shared" si="82"/>
        <v>0</v>
      </c>
      <c r="K166" s="227">
        <f t="shared" si="82"/>
        <v>0</v>
      </c>
      <c r="L166" s="227">
        <f t="shared" si="82"/>
        <v>0</v>
      </c>
      <c r="M166" s="227">
        <f t="shared" si="82"/>
        <v>0</v>
      </c>
      <c r="N166" s="227">
        <f t="shared" si="82"/>
        <v>0</v>
      </c>
      <c r="O166" s="247">
        <f t="shared" si="76"/>
        <v>209876</v>
      </c>
    </row>
    <row r="167" spans="1:15" x14ac:dyDescent="0.3">
      <c r="A167" s="296" t="s">
        <v>291</v>
      </c>
      <c r="B167" s="281" t="s">
        <v>292</v>
      </c>
      <c r="C167" s="284" t="s">
        <v>252</v>
      </c>
      <c r="D167" s="197" t="s">
        <v>238</v>
      </c>
      <c r="E167" s="218">
        <f>E168+E169+E170</f>
        <v>0</v>
      </c>
      <c r="F167" s="218">
        <f t="shared" ref="F167:O167" si="83">F168+F169+F170</f>
        <v>0</v>
      </c>
      <c r="G167" s="218">
        <f t="shared" si="83"/>
        <v>0</v>
      </c>
      <c r="H167" s="250">
        <f t="shared" si="83"/>
        <v>90000</v>
      </c>
      <c r="I167" s="218">
        <f t="shared" si="83"/>
        <v>0</v>
      </c>
      <c r="J167" s="218">
        <f t="shared" si="83"/>
        <v>0</v>
      </c>
      <c r="K167" s="218">
        <f t="shared" si="83"/>
        <v>0</v>
      </c>
      <c r="L167" s="218">
        <f t="shared" si="83"/>
        <v>0</v>
      </c>
      <c r="M167" s="218">
        <f t="shared" si="83"/>
        <v>0</v>
      </c>
      <c r="N167" s="218">
        <f t="shared" si="83"/>
        <v>0</v>
      </c>
      <c r="O167" s="250">
        <f t="shared" si="83"/>
        <v>90000</v>
      </c>
    </row>
    <row r="168" spans="1:15" ht="40.5" x14ac:dyDescent="0.3">
      <c r="A168" s="279"/>
      <c r="B168" s="282"/>
      <c r="C168" s="285"/>
      <c r="D168" s="199" t="s">
        <v>50</v>
      </c>
      <c r="E168" s="221">
        <v>0</v>
      </c>
      <c r="F168" s="221">
        <v>0</v>
      </c>
      <c r="G168" s="221">
        <v>0</v>
      </c>
      <c r="H168" s="251">
        <v>0</v>
      </c>
      <c r="I168" s="219">
        <v>0</v>
      </c>
      <c r="J168" s="219">
        <v>0</v>
      </c>
      <c r="K168" s="219">
        <v>0</v>
      </c>
      <c r="L168" s="219">
        <v>0</v>
      </c>
      <c r="M168" s="219">
        <v>0</v>
      </c>
      <c r="N168" s="219">
        <v>0</v>
      </c>
      <c r="O168" s="251">
        <f>SUM(E168:N168)</f>
        <v>0</v>
      </c>
    </row>
    <row r="169" spans="1:15" ht="73.5" customHeight="1" x14ac:dyDescent="0.3">
      <c r="A169" s="279"/>
      <c r="B169" s="282"/>
      <c r="C169" s="285"/>
      <c r="D169" s="197" t="s">
        <v>236</v>
      </c>
      <c r="E169" s="218">
        <v>0</v>
      </c>
      <c r="F169" s="218">
        <v>0</v>
      </c>
      <c r="G169" s="218">
        <v>0</v>
      </c>
      <c r="H169" s="251">
        <v>0</v>
      </c>
      <c r="I169" s="219">
        <v>0</v>
      </c>
      <c r="J169" s="219">
        <v>0</v>
      </c>
      <c r="K169" s="219">
        <v>0</v>
      </c>
      <c r="L169" s="219">
        <v>0</v>
      </c>
      <c r="M169" s="219">
        <v>0</v>
      </c>
      <c r="N169" s="219">
        <v>0</v>
      </c>
      <c r="O169" s="251">
        <f>SUM(E169:N169)</f>
        <v>0</v>
      </c>
    </row>
    <row r="170" spans="1:15" ht="98.25" customHeight="1" x14ac:dyDescent="0.3">
      <c r="A170" s="280"/>
      <c r="B170" s="283"/>
      <c r="C170" s="286"/>
      <c r="D170" s="197" t="s">
        <v>235</v>
      </c>
      <c r="E170" s="218">
        <v>0</v>
      </c>
      <c r="F170" s="218">
        <v>0</v>
      </c>
      <c r="G170" s="218">
        <v>0</v>
      </c>
      <c r="H170" s="251">
        <v>90000</v>
      </c>
      <c r="I170" s="219">
        <v>0</v>
      </c>
      <c r="J170" s="219">
        <v>0</v>
      </c>
      <c r="K170" s="219">
        <v>0</v>
      </c>
      <c r="L170" s="219">
        <v>0</v>
      </c>
      <c r="M170" s="219">
        <v>0</v>
      </c>
      <c r="N170" s="219">
        <v>0</v>
      </c>
      <c r="O170" s="251">
        <f>SUM(E170:N170)</f>
        <v>90000</v>
      </c>
    </row>
    <row r="171" spans="1:15" x14ac:dyDescent="0.3">
      <c r="A171" s="278" t="s">
        <v>293</v>
      </c>
      <c r="B171" s="281" t="s">
        <v>294</v>
      </c>
      <c r="C171" s="284" t="s">
        <v>252</v>
      </c>
      <c r="D171" s="197" t="s">
        <v>238</v>
      </c>
      <c r="E171" s="218">
        <f>E172+E173+E174</f>
        <v>0</v>
      </c>
      <c r="F171" s="218">
        <f t="shared" ref="F171:O171" si="84">F172+F173+F174</f>
        <v>0</v>
      </c>
      <c r="G171" s="218">
        <f t="shared" si="84"/>
        <v>0</v>
      </c>
      <c r="H171" s="250">
        <f t="shared" si="84"/>
        <v>13000</v>
      </c>
      <c r="I171" s="218">
        <f t="shared" si="84"/>
        <v>0</v>
      </c>
      <c r="J171" s="218">
        <f t="shared" si="84"/>
        <v>0</v>
      </c>
      <c r="K171" s="218">
        <f t="shared" si="84"/>
        <v>0</v>
      </c>
      <c r="L171" s="218">
        <f t="shared" si="84"/>
        <v>0</v>
      </c>
      <c r="M171" s="218">
        <f t="shared" si="84"/>
        <v>0</v>
      </c>
      <c r="N171" s="218">
        <f t="shared" si="84"/>
        <v>0</v>
      </c>
      <c r="O171" s="250">
        <f t="shared" si="84"/>
        <v>13000</v>
      </c>
    </row>
    <row r="172" spans="1:15" ht="40.5" x14ac:dyDescent="0.3">
      <c r="A172" s="279"/>
      <c r="B172" s="282"/>
      <c r="C172" s="285"/>
      <c r="D172" s="199" t="s">
        <v>50</v>
      </c>
      <c r="E172" s="221">
        <v>0</v>
      </c>
      <c r="F172" s="221">
        <v>0</v>
      </c>
      <c r="G172" s="221">
        <v>0</v>
      </c>
      <c r="H172" s="251">
        <v>0</v>
      </c>
      <c r="I172" s="219">
        <v>0</v>
      </c>
      <c r="J172" s="219">
        <v>0</v>
      </c>
      <c r="K172" s="219">
        <v>0</v>
      </c>
      <c r="L172" s="219">
        <v>0</v>
      </c>
      <c r="M172" s="219">
        <v>0</v>
      </c>
      <c r="N172" s="219">
        <v>0</v>
      </c>
      <c r="O172" s="251">
        <f>SUM(E172:N172)</f>
        <v>0</v>
      </c>
    </row>
    <row r="173" spans="1:15" ht="85.5" customHeight="1" x14ac:dyDescent="0.3">
      <c r="A173" s="279"/>
      <c r="B173" s="282"/>
      <c r="C173" s="285"/>
      <c r="D173" s="197" t="s">
        <v>236</v>
      </c>
      <c r="E173" s="218">
        <v>0</v>
      </c>
      <c r="F173" s="218">
        <v>0</v>
      </c>
      <c r="G173" s="218">
        <v>0</v>
      </c>
      <c r="H173" s="251">
        <v>0</v>
      </c>
      <c r="I173" s="219">
        <v>0</v>
      </c>
      <c r="J173" s="219">
        <v>0</v>
      </c>
      <c r="K173" s="219">
        <v>0</v>
      </c>
      <c r="L173" s="219">
        <v>0</v>
      </c>
      <c r="M173" s="219">
        <v>0</v>
      </c>
      <c r="N173" s="219">
        <v>0</v>
      </c>
      <c r="O173" s="251">
        <f>SUM(E173:N173)</f>
        <v>0</v>
      </c>
    </row>
    <row r="174" spans="1:15" ht="97.5" customHeight="1" x14ac:dyDescent="0.3">
      <c r="A174" s="280"/>
      <c r="B174" s="283"/>
      <c r="C174" s="286"/>
      <c r="D174" s="197" t="s">
        <v>235</v>
      </c>
      <c r="E174" s="218">
        <v>0</v>
      </c>
      <c r="F174" s="218">
        <v>0</v>
      </c>
      <c r="G174" s="218">
        <v>0</v>
      </c>
      <c r="H174" s="251">
        <v>13000</v>
      </c>
      <c r="I174" s="219">
        <v>0</v>
      </c>
      <c r="J174" s="219">
        <v>0</v>
      </c>
      <c r="K174" s="219">
        <v>0</v>
      </c>
      <c r="L174" s="219">
        <v>0</v>
      </c>
      <c r="M174" s="219">
        <v>0</v>
      </c>
      <c r="N174" s="219">
        <v>0</v>
      </c>
      <c r="O174" s="251">
        <f>SUM(E174:N174)</f>
        <v>13000</v>
      </c>
    </row>
    <row r="175" spans="1:15" x14ac:dyDescent="0.3">
      <c r="A175" s="278" t="s">
        <v>295</v>
      </c>
      <c r="B175" s="281" t="s">
        <v>296</v>
      </c>
      <c r="C175" s="284" t="s">
        <v>243</v>
      </c>
      <c r="D175" s="197" t="s">
        <v>238</v>
      </c>
      <c r="E175" s="218">
        <f>E176+E177+E178</f>
        <v>0</v>
      </c>
      <c r="F175" s="218">
        <f t="shared" ref="F175:O175" si="85">F176+F177+F178</f>
        <v>0</v>
      </c>
      <c r="G175" s="218">
        <f t="shared" si="85"/>
        <v>0</v>
      </c>
      <c r="H175" s="250">
        <f t="shared" si="85"/>
        <v>106876</v>
      </c>
      <c r="I175" s="218">
        <f t="shared" si="85"/>
        <v>0</v>
      </c>
      <c r="J175" s="218">
        <f t="shared" si="85"/>
        <v>0</v>
      </c>
      <c r="K175" s="218">
        <f t="shared" si="85"/>
        <v>0</v>
      </c>
      <c r="L175" s="218">
        <f t="shared" si="85"/>
        <v>0</v>
      </c>
      <c r="M175" s="218">
        <f t="shared" si="85"/>
        <v>0</v>
      </c>
      <c r="N175" s="218">
        <f t="shared" si="85"/>
        <v>0</v>
      </c>
      <c r="O175" s="250">
        <f t="shared" si="85"/>
        <v>106876</v>
      </c>
    </row>
    <row r="176" spans="1:15" ht="40.5" x14ac:dyDescent="0.3">
      <c r="A176" s="279"/>
      <c r="B176" s="282"/>
      <c r="C176" s="285"/>
      <c r="D176" s="199" t="s">
        <v>50</v>
      </c>
      <c r="E176" s="221">
        <v>0</v>
      </c>
      <c r="F176" s="221">
        <v>0</v>
      </c>
      <c r="G176" s="221">
        <v>0</v>
      </c>
      <c r="H176" s="251">
        <v>0</v>
      </c>
      <c r="I176" s="219">
        <v>0</v>
      </c>
      <c r="J176" s="219">
        <v>0</v>
      </c>
      <c r="K176" s="219">
        <v>0</v>
      </c>
      <c r="L176" s="219">
        <v>0</v>
      </c>
      <c r="M176" s="219">
        <v>0</v>
      </c>
      <c r="N176" s="219">
        <v>0</v>
      </c>
      <c r="O176" s="251">
        <f>SUM(E176:N176)</f>
        <v>0</v>
      </c>
    </row>
    <row r="177" spans="1:15" ht="69" customHeight="1" x14ac:dyDescent="0.3">
      <c r="A177" s="279"/>
      <c r="B177" s="282"/>
      <c r="C177" s="285"/>
      <c r="D177" s="197" t="s">
        <v>236</v>
      </c>
      <c r="E177" s="218">
        <v>0</v>
      </c>
      <c r="F177" s="218">
        <v>0</v>
      </c>
      <c r="G177" s="218">
        <v>0</v>
      </c>
      <c r="H177" s="251">
        <v>0</v>
      </c>
      <c r="I177" s="219">
        <v>0</v>
      </c>
      <c r="J177" s="219">
        <v>0</v>
      </c>
      <c r="K177" s="219">
        <v>0</v>
      </c>
      <c r="L177" s="219">
        <v>0</v>
      </c>
      <c r="M177" s="219">
        <v>0</v>
      </c>
      <c r="N177" s="219">
        <v>0</v>
      </c>
      <c r="O177" s="251">
        <f>SUM(E177:N177)</f>
        <v>0</v>
      </c>
    </row>
    <row r="178" spans="1:15" ht="99.75" customHeight="1" x14ac:dyDescent="0.3">
      <c r="A178" s="280"/>
      <c r="B178" s="283"/>
      <c r="C178" s="286"/>
      <c r="D178" s="197" t="s">
        <v>235</v>
      </c>
      <c r="E178" s="218">
        <v>0</v>
      </c>
      <c r="F178" s="218">
        <v>0</v>
      </c>
      <c r="G178" s="218">
        <v>0</v>
      </c>
      <c r="H178" s="251">
        <v>106876</v>
      </c>
      <c r="I178" s="219">
        <v>0</v>
      </c>
      <c r="J178" s="219">
        <v>0</v>
      </c>
      <c r="K178" s="219">
        <v>0</v>
      </c>
      <c r="L178" s="219">
        <v>0</v>
      </c>
      <c r="M178" s="219">
        <v>0</v>
      </c>
      <c r="N178" s="219">
        <v>0</v>
      </c>
      <c r="O178" s="251">
        <f>SUM(E178:N178)</f>
        <v>106876</v>
      </c>
    </row>
  </sheetData>
  <mergeCells count="139">
    <mergeCell ref="K2:O2"/>
    <mergeCell ref="K3:O3"/>
    <mergeCell ref="K4:O4"/>
    <mergeCell ref="K5:O5"/>
    <mergeCell ref="A6:O6"/>
    <mergeCell ref="B104:B107"/>
    <mergeCell ref="C104:C107"/>
    <mergeCell ref="A104:A107"/>
    <mergeCell ref="A58:D58"/>
    <mergeCell ref="A55:O55"/>
    <mergeCell ref="A17:D17"/>
    <mergeCell ref="A18:D18"/>
    <mergeCell ref="A19:D19"/>
    <mergeCell ref="A20:D20"/>
    <mergeCell ref="A21:A25"/>
    <mergeCell ref="B21:B25"/>
    <mergeCell ref="C21:C25"/>
    <mergeCell ref="A10:O10"/>
    <mergeCell ref="A11:D11"/>
    <mergeCell ref="A12:D12"/>
    <mergeCell ref="A13:D13"/>
    <mergeCell ref="A14:D14"/>
    <mergeCell ref="A57:D57"/>
    <mergeCell ref="A26:O26"/>
    <mergeCell ref="A27:D27"/>
    <mergeCell ref="A28:D28"/>
    <mergeCell ref="B31:B35"/>
    <mergeCell ref="C31:C35"/>
    <mergeCell ref="A7:A8"/>
    <mergeCell ref="C7:C8"/>
    <mergeCell ref="D7:D8"/>
    <mergeCell ref="A56:D56"/>
    <mergeCell ref="C88:C91"/>
    <mergeCell ref="A59:D59"/>
    <mergeCell ref="A47:D47"/>
    <mergeCell ref="A48:D48"/>
    <mergeCell ref="A49:D49"/>
    <mergeCell ref="A50:A54"/>
    <mergeCell ref="B50:B54"/>
    <mergeCell ref="C50:C54"/>
    <mergeCell ref="A76:A79"/>
    <mergeCell ref="B76:B79"/>
    <mergeCell ref="B7:B8"/>
    <mergeCell ref="E7:O7"/>
    <mergeCell ref="A16:O16"/>
    <mergeCell ref="B72:B75"/>
    <mergeCell ref="A29:D29"/>
    <mergeCell ref="C72:C75"/>
    <mergeCell ref="B60:B63"/>
    <mergeCell ref="A108:A111"/>
    <mergeCell ref="B108:B111"/>
    <mergeCell ref="C108:C111"/>
    <mergeCell ref="A64:A67"/>
    <mergeCell ref="B80:B83"/>
    <mergeCell ref="C60:C63"/>
    <mergeCell ref="C64:C67"/>
    <mergeCell ref="C92:C95"/>
    <mergeCell ref="C80:C83"/>
    <mergeCell ref="C76:C79"/>
    <mergeCell ref="A92:A95"/>
    <mergeCell ref="A60:A63"/>
    <mergeCell ref="B64:B67"/>
    <mergeCell ref="A72:A75"/>
    <mergeCell ref="A80:A83"/>
    <mergeCell ref="B92:B95"/>
    <mergeCell ref="A84:A87"/>
    <mergeCell ref="B84:B87"/>
    <mergeCell ref="B88:B91"/>
    <mergeCell ref="C84:C87"/>
    <mergeCell ref="A88:A91"/>
    <mergeCell ref="A36:O36"/>
    <mergeCell ref="A37:D37"/>
    <mergeCell ref="A30:D30"/>
    <mergeCell ref="A31:A35"/>
    <mergeCell ref="A38:D38"/>
    <mergeCell ref="A39:D39"/>
    <mergeCell ref="A40:D40"/>
    <mergeCell ref="A41:A44"/>
    <mergeCell ref="B41:B44"/>
    <mergeCell ref="C41:C44"/>
    <mergeCell ref="A45:O45"/>
    <mergeCell ref="A46:D46"/>
    <mergeCell ref="C154:C157"/>
    <mergeCell ref="A159:D159"/>
    <mergeCell ref="A68:A71"/>
    <mergeCell ref="B68:B71"/>
    <mergeCell ref="C68:C71"/>
    <mergeCell ref="A125:A128"/>
    <mergeCell ref="B125:B128"/>
    <mergeCell ref="C125:C128"/>
    <mergeCell ref="A133:A136"/>
    <mergeCell ref="B133:B136"/>
    <mergeCell ref="C129:C132"/>
    <mergeCell ref="B137:B140"/>
    <mergeCell ref="B141:B144"/>
    <mergeCell ref="B145:B148"/>
    <mergeCell ref="C133:C136"/>
    <mergeCell ref="A124:D124"/>
    <mergeCell ref="A122:D122"/>
    <mergeCell ref="A123:D123"/>
    <mergeCell ref="B112:B115"/>
    <mergeCell ref="C112:C115"/>
    <mergeCell ref="A116:A119"/>
    <mergeCell ref="B116:B119"/>
    <mergeCell ref="C116:C119"/>
    <mergeCell ref="A120:O120"/>
    <mergeCell ref="A163:A166"/>
    <mergeCell ref="B163:B166"/>
    <mergeCell ref="C163:C166"/>
    <mergeCell ref="A160:D160"/>
    <mergeCell ref="A161:D161"/>
    <mergeCell ref="A162:D162"/>
    <mergeCell ref="A167:A170"/>
    <mergeCell ref="B167:B170"/>
    <mergeCell ref="C167:C170"/>
    <mergeCell ref="A171:A174"/>
    <mergeCell ref="B171:B174"/>
    <mergeCell ref="C171:C174"/>
    <mergeCell ref="A175:A178"/>
    <mergeCell ref="B175:B178"/>
    <mergeCell ref="C175:C178"/>
    <mergeCell ref="A96:A99"/>
    <mergeCell ref="B96:B99"/>
    <mergeCell ref="C96:C99"/>
    <mergeCell ref="A100:A103"/>
    <mergeCell ref="B100:B103"/>
    <mergeCell ref="C100:C103"/>
    <mergeCell ref="A112:A115"/>
    <mergeCell ref="A149:O149"/>
    <mergeCell ref="A151:D151"/>
    <mergeCell ref="A152:D152"/>
    <mergeCell ref="A153:D153"/>
    <mergeCell ref="A158:O158"/>
    <mergeCell ref="A121:D121"/>
    <mergeCell ref="A150:D150"/>
    <mergeCell ref="A154:A157"/>
    <mergeCell ref="B154:B157"/>
    <mergeCell ref="A129:A132"/>
    <mergeCell ref="B129:B132"/>
  </mergeCells>
  <phoneticPr fontId="3" type="noConversion"/>
  <pageMargins left="0.25" right="0.25" top="0.75" bottom="0.75" header="0.3" footer="0.3"/>
  <pageSetup paperSize="9" scale="47" fitToHeight="0" orientation="landscape" r:id="rId1"/>
  <headerFooter differentFirst="1" alignWithMargins="0">
    <oddHeader>&amp;C&amp;P</oddHeader>
  </headerFooter>
  <rowBreaks count="1" manualBreakCount="1">
    <brk id="103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34" t="s">
        <v>33</v>
      </c>
      <c r="Q1" s="334"/>
    </row>
    <row r="2" spans="1:22" ht="15" x14ac:dyDescent="0.25">
      <c r="A2" s="335" t="s">
        <v>39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</row>
    <row r="3" spans="1:22" ht="15" x14ac:dyDescent="0.25">
      <c r="A3" s="331" t="str">
        <f>'Таблица 1'!A10</f>
        <v xml:space="preserve"> "Развитие физической культуры и спорта Приморского края" на 2013-2021 годы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3"/>
    </row>
    <row r="4" spans="1:22" x14ac:dyDescent="0.2">
      <c r="A4" s="335" t="s">
        <v>16</v>
      </c>
      <c r="B4" s="336" t="s">
        <v>34</v>
      </c>
      <c r="C4" s="336" t="s">
        <v>10</v>
      </c>
      <c r="D4" s="337" t="s">
        <v>11</v>
      </c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9"/>
    </row>
    <row r="5" spans="1:22" ht="30.75" customHeight="1" x14ac:dyDescent="0.2">
      <c r="A5" s="335"/>
      <c r="B5" s="336"/>
      <c r="C5" s="336"/>
      <c r="D5" s="337">
        <v>2011</v>
      </c>
      <c r="E5" s="340"/>
      <c r="F5" s="337">
        <v>2012</v>
      </c>
      <c r="G5" s="340"/>
      <c r="H5" s="336">
        <v>2013</v>
      </c>
      <c r="I5" s="336"/>
      <c r="J5" s="336">
        <v>2014</v>
      </c>
      <c r="K5" s="336"/>
      <c r="L5" s="336">
        <v>2015</v>
      </c>
      <c r="M5" s="336"/>
      <c r="N5" s="336">
        <v>2016</v>
      </c>
      <c r="O5" s="336"/>
      <c r="P5" s="336">
        <v>2017</v>
      </c>
      <c r="Q5" s="336"/>
    </row>
    <row r="6" spans="1:22" ht="60" x14ac:dyDescent="0.2">
      <c r="A6" s="335"/>
      <c r="B6" s="336"/>
      <c r="C6" s="336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29"/>
      <c r="S6" s="330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342" t="s">
        <v>125</v>
      </c>
      <c r="G1" s="342"/>
      <c r="H1" s="342"/>
      <c r="I1" s="342"/>
      <c r="J1" s="342"/>
      <c r="K1" s="342"/>
      <c r="L1" s="342"/>
    </row>
    <row r="2" spans="1:12" s="4" customFormat="1" ht="103.5" customHeight="1" x14ac:dyDescent="0.25">
      <c r="A2" s="147"/>
      <c r="B2" s="147"/>
      <c r="C2" s="134"/>
      <c r="D2" s="148"/>
      <c r="E2" s="148"/>
      <c r="F2" s="341" t="s">
        <v>179</v>
      </c>
      <c r="G2" s="341"/>
      <c r="H2" s="341"/>
      <c r="I2" s="341"/>
      <c r="J2" s="341"/>
      <c r="K2" s="341"/>
      <c r="L2" s="341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343" t="s">
        <v>128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</row>
    <row r="5" spans="1:12" s="53" customFormat="1" ht="65.25" customHeight="1" x14ac:dyDescent="0.25">
      <c r="A5" s="345" t="s">
        <v>181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</row>
    <row r="6" spans="1:12" s="57" customFormat="1" ht="24.75" customHeight="1" x14ac:dyDescent="0.2">
      <c r="A6" s="346" t="s">
        <v>16</v>
      </c>
      <c r="B6" s="349" t="s">
        <v>4</v>
      </c>
      <c r="C6" s="351" t="s">
        <v>112</v>
      </c>
      <c r="D6" s="350" t="s">
        <v>115</v>
      </c>
      <c r="E6" s="350"/>
      <c r="F6" s="350"/>
      <c r="G6" s="350"/>
      <c r="H6" s="350"/>
      <c r="I6" s="350"/>
      <c r="J6" s="350"/>
      <c r="K6" s="350"/>
      <c r="L6" s="350"/>
    </row>
    <row r="7" spans="1:12" s="58" customFormat="1" ht="23.25" customHeight="1" x14ac:dyDescent="0.2">
      <c r="A7" s="347"/>
      <c r="B7" s="349"/>
      <c r="C7" s="352"/>
      <c r="D7" s="350" t="s">
        <v>13</v>
      </c>
      <c r="E7" s="350" t="s">
        <v>5</v>
      </c>
      <c r="F7" s="350"/>
      <c r="G7" s="350"/>
      <c r="H7" s="350"/>
      <c r="I7" s="350"/>
      <c r="J7" s="350"/>
      <c r="K7" s="350"/>
      <c r="L7" s="350"/>
    </row>
    <row r="8" spans="1:12" s="58" customFormat="1" ht="36.75" customHeight="1" x14ac:dyDescent="0.2">
      <c r="A8" s="348"/>
      <c r="B8" s="349"/>
      <c r="C8" s="353"/>
      <c r="D8" s="350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367" t="s">
        <v>199</v>
      </c>
      <c r="B1" s="367"/>
      <c r="C1" s="367"/>
      <c r="D1" s="367"/>
      <c r="E1" s="367"/>
      <c r="F1" s="367"/>
    </row>
    <row r="2" spans="1:6" s="4" customFormat="1" ht="21" customHeight="1" x14ac:dyDescent="0.25">
      <c r="A2" s="358" t="s">
        <v>126</v>
      </c>
      <c r="B2" s="358"/>
      <c r="C2" s="358"/>
      <c r="D2" s="358"/>
      <c r="E2" s="358"/>
      <c r="F2" s="358"/>
    </row>
    <row r="3" spans="1:6" s="4" customFormat="1" ht="19.5" customHeight="1" x14ac:dyDescent="0.25">
      <c r="A3" s="358" t="s">
        <v>189</v>
      </c>
      <c r="B3" s="358"/>
      <c r="C3" s="358"/>
      <c r="D3" s="358"/>
      <c r="E3" s="358"/>
      <c r="F3" s="358"/>
    </row>
    <row r="4" spans="1:6" ht="11.25" customHeight="1" x14ac:dyDescent="0.2">
      <c r="A4" s="65"/>
    </row>
    <row r="5" spans="1:6" s="62" customFormat="1" ht="15.75" customHeight="1" x14ac:dyDescent="0.2">
      <c r="A5" s="360" t="s">
        <v>16</v>
      </c>
      <c r="B5" s="360" t="s">
        <v>159</v>
      </c>
      <c r="C5" s="360" t="s">
        <v>6</v>
      </c>
      <c r="D5" s="360" t="s">
        <v>87</v>
      </c>
      <c r="E5" s="360"/>
      <c r="F5" s="360" t="s">
        <v>200</v>
      </c>
    </row>
    <row r="6" spans="1:6" s="62" customFormat="1" ht="78.75" customHeight="1" x14ac:dyDescent="0.2">
      <c r="A6" s="360"/>
      <c r="B6" s="360"/>
      <c r="C6" s="360"/>
      <c r="D6" s="80" t="s">
        <v>201</v>
      </c>
      <c r="E6" s="80" t="s">
        <v>202</v>
      </c>
      <c r="F6" s="360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361" t="s">
        <v>68</v>
      </c>
      <c r="B10" s="366" t="s">
        <v>146</v>
      </c>
      <c r="C10" s="354" t="s">
        <v>2</v>
      </c>
      <c r="D10" s="354">
        <v>2013</v>
      </c>
      <c r="E10" s="354">
        <v>2018</v>
      </c>
      <c r="F10" s="354"/>
    </row>
    <row r="11" spans="1:6" s="62" customFormat="1" ht="45.75" customHeight="1" x14ac:dyDescent="0.2">
      <c r="A11" s="364"/>
      <c r="B11" s="365"/>
      <c r="C11" s="359"/>
      <c r="D11" s="355"/>
      <c r="E11" s="355"/>
      <c r="F11" s="359"/>
    </row>
    <row r="12" spans="1:6" s="62" customFormat="1" ht="113.25" customHeight="1" x14ac:dyDescent="0.2">
      <c r="A12" s="365"/>
      <c r="B12" s="122" t="s">
        <v>127</v>
      </c>
      <c r="C12" s="87" t="s">
        <v>98</v>
      </c>
      <c r="D12" s="356" t="s">
        <v>214</v>
      </c>
      <c r="E12" s="357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356" t="s">
        <v>144</v>
      </c>
      <c r="E13" s="357"/>
      <c r="F13" s="95" t="s">
        <v>106</v>
      </c>
    </row>
    <row r="14" spans="1:6" s="59" customFormat="1" ht="67.5" customHeight="1" x14ac:dyDescent="0.25">
      <c r="A14" s="361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362"/>
      <c r="B15" s="122" t="s">
        <v>91</v>
      </c>
      <c r="C15" s="87" t="s">
        <v>98</v>
      </c>
      <c r="D15" s="356" t="s">
        <v>203</v>
      </c>
      <c r="E15" s="357"/>
      <c r="F15" s="95" t="s">
        <v>103</v>
      </c>
    </row>
    <row r="16" spans="1:6" s="59" customFormat="1" ht="50.25" customHeight="1" x14ac:dyDescent="0.25">
      <c r="A16" s="363"/>
      <c r="B16" s="122" t="s">
        <v>92</v>
      </c>
      <c r="C16" s="87" t="s">
        <v>98</v>
      </c>
      <c r="D16" s="356" t="s">
        <v>216</v>
      </c>
      <c r="E16" s="357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356" t="s">
        <v>215</v>
      </c>
      <c r="E17" s="357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361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362"/>
      <c r="B20" s="122" t="s">
        <v>116</v>
      </c>
      <c r="C20" s="88" t="s">
        <v>98</v>
      </c>
      <c r="D20" s="356" t="s">
        <v>177</v>
      </c>
      <c r="E20" s="357"/>
      <c r="F20" s="95" t="s">
        <v>117</v>
      </c>
    </row>
    <row r="21" spans="1:6" s="59" customFormat="1" ht="53.25" customHeight="1" x14ac:dyDescent="0.25">
      <c r="A21" s="363"/>
      <c r="B21" s="122" t="s">
        <v>118</v>
      </c>
      <c r="C21" s="88" t="s">
        <v>98</v>
      </c>
      <c r="D21" s="356" t="s">
        <v>178</v>
      </c>
      <c r="E21" s="357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356" t="s">
        <v>204</v>
      </c>
      <c r="E23" s="357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356" t="s">
        <v>206</v>
      </c>
      <c r="E27" s="357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356" t="s">
        <v>149</v>
      </c>
      <c r="E28" s="357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356" t="s">
        <v>206</v>
      </c>
      <c r="E30" s="357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356" t="s">
        <v>149</v>
      </c>
      <c r="E31" s="357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356" t="s">
        <v>207</v>
      </c>
      <c r="E34" s="357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356" t="s">
        <v>208</v>
      </c>
      <c r="E35" s="357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356" t="s">
        <v>209</v>
      </c>
      <c r="E37" s="357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356" t="s">
        <v>145</v>
      </c>
      <c r="E38" s="357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356" t="s">
        <v>203</v>
      </c>
      <c r="E42" s="357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356" t="s">
        <v>211</v>
      </c>
      <c r="E44" s="357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356" t="s">
        <v>207</v>
      </c>
      <c r="E45" s="357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356" t="s">
        <v>212</v>
      </c>
      <c r="E46" s="357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356" t="s">
        <v>213</v>
      </c>
      <c r="E49" s="357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2021-07-01T03:52:01Z</cp:lastPrinted>
  <dcterms:created xsi:type="dcterms:W3CDTF">2011-08-21T10:16:30Z</dcterms:created>
  <dcterms:modified xsi:type="dcterms:W3CDTF">2021-07-01T03:59:36Z</dcterms:modified>
</cp:coreProperties>
</file>