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6'!$A$1:$O$260</definedName>
  </definedNames>
  <calcPr calcId="152511"/>
</workbook>
</file>

<file path=xl/calcChain.xml><?xml version="1.0" encoding="utf-8"?>
<calcChain xmlns="http://schemas.openxmlformats.org/spreadsheetml/2006/main">
  <c r="K238" i="7" l="1"/>
  <c r="K239" i="7"/>
  <c r="K240" i="7"/>
  <c r="K237" i="7"/>
  <c r="L233" i="7" s="1"/>
  <c r="O260" i="7" l="1"/>
  <c r="O259" i="7"/>
  <c r="O258" i="7"/>
  <c r="O257" i="7" s="1"/>
  <c r="N257" i="7"/>
  <c r="M257" i="7"/>
  <c r="L257" i="7"/>
  <c r="K257" i="7"/>
  <c r="J257" i="7"/>
  <c r="I257" i="7"/>
  <c r="H257" i="7"/>
  <c r="G257" i="7"/>
  <c r="F257" i="7"/>
  <c r="E257" i="7"/>
  <c r="H253" i="7"/>
  <c r="O256" i="7"/>
  <c r="O255" i="7"/>
  <c r="O254" i="7"/>
  <c r="O253" i="7" s="1"/>
  <c r="N253" i="7"/>
  <c r="M253" i="7"/>
  <c r="L253" i="7"/>
  <c r="K253" i="7"/>
  <c r="J253" i="7"/>
  <c r="I253" i="7"/>
  <c r="G253" i="7"/>
  <c r="F253" i="7"/>
  <c r="E253" i="7"/>
  <c r="K104" i="7" l="1"/>
  <c r="K179" i="7" l="1"/>
  <c r="J179" i="7" l="1"/>
  <c r="O222" i="7"/>
  <c r="O221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K171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7" i="7"/>
  <c r="F177" i="7"/>
  <c r="G177" i="7"/>
  <c r="H177" i="7"/>
  <c r="I177" i="7"/>
  <c r="K177" i="7"/>
  <c r="L177" i="7"/>
  <c r="M177" i="7"/>
  <c r="N177" i="7"/>
  <c r="J118" i="7" l="1"/>
  <c r="J132" i="7"/>
  <c r="I31" i="7" l="1"/>
  <c r="I32" i="7"/>
  <c r="I21" i="7"/>
  <c r="I22" i="7"/>
  <c r="J104" i="7" l="1"/>
  <c r="O112" i="7"/>
  <c r="J109" i="7"/>
  <c r="O197" i="7"/>
  <c r="J196" i="7"/>
  <c r="O199" i="7"/>
  <c r="J194" i="7"/>
  <c r="J193" i="7"/>
  <c r="J177" i="7" s="1"/>
  <c r="O200" i="7"/>
  <c r="O198" i="7"/>
  <c r="N196" i="7"/>
  <c r="M196" i="7"/>
  <c r="L196" i="7"/>
  <c r="K196" i="7"/>
  <c r="I196" i="7"/>
  <c r="H196" i="7"/>
  <c r="G196" i="7"/>
  <c r="F196" i="7"/>
  <c r="E196" i="7"/>
  <c r="O196" i="7" l="1"/>
  <c r="L21" i="7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2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79" i="7"/>
  <c r="I178" i="7"/>
  <c r="I176" i="7" l="1"/>
  <c r="O150" i="7"/>
  <c r="O191" i="7" l="1"/>
  <c r="O190" i="7"/>
  <c r="O189" i="7"/>
  <c r="N188" i="7"/>
  <c r="M188" i="7"/>
  <c r="L188" i="7"/>
  <c r="K188" i="7"/>
  <c r="J188" i="7"/>
  <c r="I188" i="7"/>
  <c r="H188" i="7"/>
  <c r="G188" i="7"/>
  <c r="F188" i="7"/>
  <c r="E188" i="7"/>
  <c r="O188" i="7" l="1"/>
  <c r="I213" i="7"/>
  <c r="J213" i="7"/>
  <c r="K213" i="7"/>
  <c r="L213" i="7"/>
  <c r="M213" i="7"/>
  <c r="F179" i="7" l="1"/>
  <c r="G179" i="7"/>
  <c r="L179" i="7"/>
  <c r="M179" i="7"/>
  <c r="N179" i="7"/>
  <c r="E179" i="7"/>
  <c r="F178" i="7"/>
  <c r="F176" i="7" s="1"/>
  <c r="G178" i="7"/>
  <c r="G176" i="7" s="1"/>
  <c r="H178" i="7"/>
  <c r="J178" i="7"/>
  <c r="J176" i="7" s="1"/>
  <c r="K178" i="7"/>
  <c r="L178" i="7"/>
  <c r="M178" i="7"/>
  <c r="N178" i="7"/>
  <c r="E178" i="7"/>
  <c r="N176" i="7" l="1"/>
  <c r="M176" i="7"/>
  <c r="L176" i="7"/>
  <c r="E176" i="7"/>
  <c r="K176" i="7"/>
  <c r="O216" i="7"/>
  <c r="O215" i="7"/>
  <c r="N213" i="7"/>
  <c r="H213" i="7"/>
  <c r="G213" i="7"/>
  <c r="F213" i="7"/>
  <c r="O214" i="7" s="1"/>
  <c r="E213" i="7"/>
  <c r="O213" i="7" l="1"/>
  <c r="H212" i="7"/>
  <c r="H179" i="7" s="1"/>
  <c r="H176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2" i="7"/>
  <c r="O211" i="7"/>
  <c r="O210" i="7"/>
  <c r="N209" i="7"/>
  <c r="M209" i="7"/>
  <c r="L209" i="7"/>
  <c r="K209" i="7"/>
  <c r="J209" i="7"/>
  <c r="I209" i="7"/>
  <c r="H209" i="7"/>
  <c r="G209" i="7"/>
  <c r="F209" i="7"/>
  <c r="E209" i="7"/>
  <c r="O209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8" i="7"/>
  <c r="O204" i="7"/>
  <c r="O203" i="7"/>
  <c r="O202" i="7"/>
  <c r="O195" i="7"/>
  <c r="O194" i="7"/>
  <c r="O193" i="7"/>
  <c r="O187" i="7"/>
  <c r="O186" i="7"/>
  <c r="O185" i="7"/>
  <c r="O183" i="7"/>
  <c r="O182" i="7"/>
  <c r="O181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0" i="7"/>
  <c r="F236" i="7" s="1"/>
  <c r="G240" i="7"/>
  <c r="G236" i="7" s="1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E236" i="7" s="1"/>
  <c r="F239" i="7"/>
  <c r="F235" i="7" s="1"/>
  <c r="G239" i="7"/>
  <c r="H239" i="7"/>
  <c r="H235" i="7" s="1"/>
  <c r="I239" i="7"/>
  <c r="I235" i="7" s="1"/>
  <c r="J239" i="7"/>
  <c r="J235" i="7" s="1"/>
  <c r="K235" i="7"/>
  <c r="L239" i="7"/>
  <c r="L235" i="7" s="1"/>
  <c r="M239" i="7"/>
  <c r="M235" i="7" s="1"/>
  <c r="N239" i="7"/>
  <c r="N235" i="7" s="1"/>
  <c r="E239" i="7"/>
  <c r="H50" i="7"/>
  <c r="O219" i="7"/>
  <c r="O220" i="7"/>
  <c r="F217" i="7"/>
  <c r="O218" i="7" s="1"/>
  <c r="G217" i="7"/>
  <c r="H217" i="7"/>
  <c r="I217" i="7"/>
  <c r="J217" i="7"/>
  <c r="K217" i="7"/>
  <c r="L217" i="7"/>
  <c r="M217" i="7"/>
  <c r="N217" i="7"/>
  <c r="E217" i="7"/>
  <c r="O207" i="7"/>
  <c r="O206" i="7"/>
  <c r="F205" i="7"/>
  <c r="G205" i="7"/>
  <c r="H205" i="7"/>
  <c r="I205" i="7"/>
  <c r="J205" i="7"/>
  <c r="K205" i="7"/>
  <c r="L205" i="7"/>
  <c r="M205" i="7"/>
  <c r="N205" i="7"/>
  <c r="E205" i="7"/>
  <c r="F201" i="7"/>
  <c r="G201" i="7"/>
  <c r="H201" i="7"/>
  <c r="I201" i="7"/>
  <c r="J201" i="7"/>
  <c r="K201" i="7"/>
  <c r="L201" i="7"/>
  <c r="M201" i="7"/>
  <c r="N201" i="7"/>
  <c r="E201" i="7"/>
  <c r="O54" i="7"/>
  <c r="N184" i="7"/>
  <c r="M184" i="7"/>
  <c r="L184" i="7"/>
  <c r="K184" i="7"/>
  <c r="J184" i="7"/>
  <c r="I184" i="7"/>
  <c r="H184" i="7"/>
  <c r="G184" i="7"/>
  <c r="F184" i="7"/>
  <c r="E184" i="7"/>
  <c r="F238" i="7"/>
  <c r="F234" i="7" s="1"/>
  <c r="G238" i="7"/>
  <c r="G234" i="7" s="1"/>
  <c r="H238" i="7"/>
  <c r="H234" i="7" s="1"/>
  <c r="I238" i="7"/>
  <c r="I234" i="7" s="1"/>
  <c r="J238" i="7"/>
  <c r="L238" i="7"/>
  <c r="M238" i="7"/>
  <c r="M234" i="7" s="1"/>
  <c r="N238" i="7"/>
  <c r="E238" i="7"/>
  <c r="E234" i="7" s="1"/>
  <c r="O251" i="7"/>
  <c r="O252" i="7"/>
  <c r="F249" i="7"/>
  <c r="O250" i="7" s="1"/>
  <c r="G249" i="7"/>
  <c r="H249" i="7"/>
  <c r="I249" i="7"/>
  <c r="J249" i="7"/>
  <c r="K249" i="7"/>
  <c r="L249" i="7"/>
  <c r="M249" i="7"/>
  <c r="N249" i="7"/>
  <c r="E249" i="7"/>
  <c r="O247" i="7"/>
  <c r="O248" i="7"/>
  <c r="O246" i="7"/>
  <c r="F245" i="7"/>
  <c r="G245" i="7"/>
  <c r="H245" i="7"/>
  <c r="I245" i="7"/>
  <c r="J245" i="7"/>
  <c r="K245" i="7"/>
  <c r="L245" i="7"/>
  <c r="M245" i="7"/>
  <c r="N245" i="7"/>
  <c r="E245" i="7"/>
  <c r="O243" i="7"/>
  <c r="O244" i="7"/>
  <c r="F241" i="7"/>
  <c r="O242" i="7" s="1"/>
  <c r="G241" i="7"/>
  <c r="H241" i="7"/>
  <c r="I241" i="7"/>
  <c r="J241" i="7"/>
  <c r="K241" i="7"/>
  <c r="L241" i="7"/>
  <c r="M241" i="7"/>
  <c r="N241" i="7"/>
  <c r="E241" i="7"/>
  <c r="F68" i="7"/>
  <c r="G68" i="7"/>
  <c r="G60" i="7" s="1"/>
  <c r="H68" i="7"/>
  <c r="F67" i="7"/>
  <c r="G67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F225" i="7"/>
  <c r="G225" i="7"/>
  <c r="H225" i="7"/>
  <c r="I225" i="7"/>
  <c r="J225" i="7"/>
  <c r="K225" i="7"/>
  <c r="L225" i="7"/>
  <c r="M225" i="7"/>
  <c r="N225" i="7"/>
  <c r="E227" i="7"/>
  <c r="E226" i="7"/>
  <c r="E225" i="7"/>
  <c r="O230" i="7"/>
  <c r="O231" i="7"/>
  <c r="F228" i="7"/>
  <c r="O229" i="7" s="1"/>
  <c r="G228" i="7"/>
  <c r="H228" i="7"/>
  <c r="I228" i="7"/>
  <c r="J228" i="7"/>
  <c r="K228" i="7"/>
  <c r="L228" i="7"/>
  <c r="M228" i="7"/>
  <c r="N228" i="7"/>
  <c r="E228" i="7"/>
  <c r="F192" i="7"/>
  <c r="G192" i="7"/>
  <c r="H192" i="7"/>
  <c r="I192" i="7"/>
  <c r="J192" i="7"/>
  <c r="K192" i="7"/>
  <c r="L192" i="7"/>
  <c r="M192" i="7"/>
  <c r="N192" i="7"/>
  <c r="E192" i="7"/>
  <c r="F180" i="7"/>
  <c r="G180" i="7"/>
  <c r="H180" i="7"/>
  <c r="I180" i="7"/>
  <c r="J180" i="7"/>
  <c r="K180" i="7"/>
  <c r="L180" i="7"/>
  <c r="M180" i="7"/>
  <c r="N180" i="7"/>
  <c r="E180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K15" i="7" s="1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l="1"/>
  <c r="O21" i="7"/>
  <c r="O31" i="7"/>
  <c r="K14" i="7"/>
  <c r="O39" i="7"/>
  <c r="O38" i="7" s="1"/>
  <c r="O42" i="7"/>
  <c r="O50" i="7"/>
  <c r="O29" i="7"/>
  <c r="O28" i="7" s="1"/>
  <c r="O32" i="7"/>
  <c r="O51" i="7"/>
  <c r="J18" i="7"/>
  <c r="O177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4" i="7"/>
  <c r="J224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79" i="7"/>
  <c r="I47" i="7"/>
  <c r="J47" i="7"/>
  <c r="O241" i="7"/>
  <c r="O178" i="7"/>
  <c r="G116" i="7"/>
  <c r="I237" i="7"/>
  <c r="O77" i="7"/>
  <c r="O97" i="7"/>
  <c r="O192" i="7"/>
  <c r="E28" i="7"/>
  <c r="M38" i="7"/>
  <c r="N38" i="7"/>
  <c r="J38" i="7"/>
  <c r="F38" i="7"/>
  <c r="O89" i="7"/>
  <c r="I233" i="7"/>
  <c r="M233" i="7"/>
  <c r="H233" i="7"/>
  <c r="H237" i="7"/>
  <c r="O19" i="7"/>
  <c r="O22" i="7"/>
  <c r="N18" i="7"/>
  <c r="I18" i="7"/>
  <c r="M18" i="7"/>
  <c r="H18" i="7"/>
  <c r="I116" i="7"/>
  <c r="N224" i="7"/>
  <c r="F224" i="7"/>
  <c r="G224" i="7"/>
  <c r="H224" i="7"/>
  <c r="O245" i="7"/>
  <c r="O249" i="7"/>
  <c r="N237" i="7"/>
  <c r="O205" i="7"/>
  <c r="O217" i="7"/>
  <c r="E18" i="7"/>
  <c r="L47" i="7"/>
  <c r="M224" i="7"/>
  <c r="O227" i="7"/>
  <c r="O81" i="7"/>
  <c r="I28" i="7"/>
  <c r="F69" i="7"/>
  <c r="F66" i="7"/>
  <c r="F58" i="7" s="1"/>
  <c r="F13" i="7" s="1"/>
  <c r="G237" i="7"/>
  <c r="M237" i="7"/>
  <c r="F237" i="7"/>
  <c r="O238" i="7" s="1"/>
  <c r="E38" i="7"/>
  <c r="G47" i="7"/>
  <c r="E116" i="7"/>
  <c r="F85" i="7"/>
  <c r="G28" i="7"/>
  <c r="O48" i="7"/>
  <c r="K85" i="7"/>
  <c r="O117" i="7"/>
  <c r="F116" i="7"/>
  <c r="O228" i="7"/>
  <c r="L224" i="7"/>
  <c r="I224" i="7"/>
  <c r="O61" i="7"/>
  <c r="O73" i="7"/>
  <c r="O93" i="7"/>
  <c r="J69" i="7"/>
  <c r="G18" i="7"/>
  <c r="J85" i="7"/>
  <c r="K38" i="7"/>
  <c r="O49" i="7"/>
  <c r="N47" i="7"/>
  <c r="G235" i="7"/>
  <c r="G233" i="7" s="1"/>
  <c r="O120" i="7"/>
  <c r="E224" i="7"/>
  <c r="O226" i="7"/>
  <c r="J237" i="7"/>
  <c r="J234" i="7"/>
  <c r="J233" i="7" s="1"/>
  <c r="E235" i="7"/>
  <c r="E237" i="7"/>
  <c r="E233" i="7" s="1"/>
  <c r="O239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0" i="7"/>
  <c r="O184" i="7"/>
  <c r="O201" i="7"/>
  <c r="F233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5" i="7"/>
  <c r="L234" i="7"/>
  <c r="L237" i="7"/>
  <c r="N234" i="7"/>
  <c r="N233" i="7" s="1"/>
  <c r="O236" i="7"/>
  <c r="O240" i="7"/>
  <c r="K234" i="7"/>
  <c r="K233" i="7" s="1"/>
  <c r="O18" i="7" l="1"/>
  <c r="O176" i="7"/>
  <c r="I12" i="7"/>
  <c r="K13" i="7"/>
  <c r="K12" i="7" s="1"/>
  <c r="L13" i="7"/>
  <c r="L12" i="7" s="1"/>
  <c r="J13" i="7"/>
  <c r="J12" i="7" s="1"/>
  <c r="G14" i="7"/>
  <c r="F65" i="7"/>
  <c r="N66" i="7"/>
  <c r="N58" i="7" s="1"/>
  <c r="N13" i="7" s="1"/>
  <c r="N12" i="7" s="1"/>
  <c r="O235" i="7"/>
  <c r="H66" i="7"/>
  <c r="O116" i="7"/>
  <c r="O237" i="7"/>
  <c r="F57" i="7"/>
  <c r="O224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4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3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<sst xmlns="http://schemas.openxmlformats.org/spreadsheetml/2006/main" count="857" uniqueCount="375">
  <si>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</si>
  <si>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</si>
  <si>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</si>
  <si>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</si>
  <si>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</si>
  <si>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</si>
  <si>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</si>
  <si>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</si>
  <si>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</si>
  <si>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</si>
  <si>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</si>
  <si>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</si>
  <si>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</si>
  <si>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</si>
  <si>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</si>
  <si>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</si>
  <si>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</si>
  <si>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</si>
  <si>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</si>
  <si>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</si>
  <si>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</si>
  <si>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</si>
  <si>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</si>
  <si>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</si>
  <si>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</si>
  <si>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</si>
  <si>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</si>
  <si>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</si>
  <si>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</si>
  <si>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</si>
  <si>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</si>
  <si>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</si>
  <si>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</si>
  <si>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</si>
  <si>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</si>
  <si>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</si>
  <si>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</si>
  <si>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</si>
  <si>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</si>
  <si>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</si>
  <si>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</si>
  <si>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</si>
  <si>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</si>
  <si>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</si>
  <si>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</si>
  <si>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</si>
  <si>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</si>
  <si>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</si>
  <si>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</si>
  <si>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</si>
  <si>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</si>
  <si>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</si>
  <si>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</si>
  <si>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</si>
  <si>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</si>
  <si>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</si>
  <si>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</si>
  <si>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</si>
  <si>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</si>
  <si>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</si>
  <si>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</si>
  <si>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</si>
  <si>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</si>
  <si>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</si>
  <si>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</si>
  <si>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</si>
  <si>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</si>
  <si>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</si>
  <si>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</si>
  <si>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</si>
  <si>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</si>
  <si>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</si>
  <si>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</si>
  <si>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</si>
  <si>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</si>
  <si>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</si>
  <si>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</si>
  <si>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</si>
  <si>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</si>
  <si>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</si>
  <si>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</si>
  <si>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</si>
  <si>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</si>
  <si>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</si>
  <si>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</si>
  <si>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</si>
  <si>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</si>
  <si>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</si>
  <si>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</si>
  <si>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</si>
  <si>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</si>
  <si>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</si>
  <si>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</si>
  <si>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</si>
  <si>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</si>
  <si>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</si>
  <si>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</si>
  <si>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</si>
  <si>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</si>
  <si>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</si>
  <si>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</si>
  <si>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</si>
  <si>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</si>
  <si>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</si>
  <si>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</si>
  <si>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</si>
  <si>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</si>
  <si>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</si>
  <si>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</si>
  <si>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</si>
  <si>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</si>
  <si>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</si>
  <si>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</si>
  <si>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</si>
  <si>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</si>
  <si>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</si>
  <si>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</si>
  <si>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</si>
  <si>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</si>
  <si>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</si>
  <si>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</si>
  <si>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</si>
  <si>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</si>
  <si>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</si>
  <si>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</si>
  <si>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</si>
  <si>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</si>
  <si>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</si>
  <si>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</si>
  <si>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</si>
  <si>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</si>
  <si>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</si>
  <si>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</si>
  <si>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</si>
  <si>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</si>
  <si>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</si>
  <si>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</si>
  <si>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</si>
  <si>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</si>
  <si>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</si>
  <si>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</si>
  <si>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</si>
  <si>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</si>
  <si>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</si>
  <si>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</si>
  <si>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</si>
  <si>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</si>
  <si>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</si>
  <si>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</si>
  <si>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</si>
  <si>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</si>
  <si>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</si>
  <si>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</si>
  <si>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</si>
  <si>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</si>
  <si>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</si>
  <si>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</si>
  <si>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</si>
  <si>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</si>
  <si>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</si>
  <si>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</si>
  <si>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</si>
  <si>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</si>
  <si>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</si>
  <si>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</si>
  <si>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</si>
  <si>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</si>
  <si>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</si>
  <si>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</si>
  <si>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</si>
  <si>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</si>
  <si>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</si>
  <si>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</si>
  <si>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</si>
  <si>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</si>
  <si>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</si>
  <si>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</si>
  <si>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</si>
  <si>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</si>
  <si>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</si>
  <si>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</si>
  <si>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</si>
  <si>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</si>
  <si>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</si>
  <si>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</si>
  <si>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</si>
  <si>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</si>
  <si>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</si>
  <si>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</si>
  <si>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</si>
  <si>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</si>
  <si>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</si>
  <si>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</si>
  <si>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</si>
  <si>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</si>
  <si>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</si>
  <si>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</si>
  <si>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</si>
  <si>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</si>
  <si>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</si>
  <si>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</si>
  <si>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</si>
  <si>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</si>
  <si>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</si>
  <si>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</si>
  <si>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</si>
  <si>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</si>
  <si>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</si>
  <si>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</si>
  <si>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</si>
  <si>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</si>
  <si>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</si>
  <si>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</si>
  <si>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</si>
  <si>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</si>
  <si>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</si>
  <si>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</si>
  <si>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</si>
  <si>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</si>
  <si>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</si>
  <si>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</si>
  <si>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</si>
  <si>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</si>
  <si>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</si>
  <si>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</si>
  <si>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</si>
  <si>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</si>
  <si>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</si>
  <si>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</si>
  <si>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</si>
  <si>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</si>
  <si>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</si>
  <si>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</si>
  <si>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</si>
  <si>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</si>
  <si>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</si>
  <si>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</si>
  <si>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</si>
  <si>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</si>
  <si>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</si>
  <si>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</si>
  <si>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</si>
  <si>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</si>
  <si>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</si>
  <si>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</si>
  <si>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</si>
  <si>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</si>
  <si>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</si>
  <si>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</si>
  <si>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</si>
  <si>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</si>
  <si>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</si>
  <si>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</si>
  <si>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</si>
  <si>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</si>
  <si>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</si>
  <si>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</si>
  <si>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</si>
  <si>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</si>
  <si>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</si>
  <si>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</si>
  <si>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</si>
  <si>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</si>
  <si>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</si>
  <si>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</si>
  <si>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</si>
  <si>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</si>
  <si>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</si>
  <si>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</si>
  <si>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</si>
  <si>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</si>
  <si>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</si>
  <si>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</si>
  <si>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</si>
  <si>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</si>
  <si>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</si>
  <si>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</si>
  <si>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</si>
  <si>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</si>
  <si>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</si>
  <si>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</si>
  <si>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</si>
  <si>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</si>
  <si>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</si>
  <si>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</si>
  <si>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</si>
  <si>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</si>
  <si>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</si>
  <si>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</si>
  <si>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</si>
  <si>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</si>
  <si>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</si>
  <si>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</si>
  <si>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</si>
  <si>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</si>
  <si>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</si>
  <si>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</si>
  <si>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</si>
  <si>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</si>
  <si>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</si>
  <si>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</si>
  <si>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</si>
  <si>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</si>
  <si>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</si>
  <si>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</si>
  <si>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</si>
  <si>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</si>
  <si>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</si>
  <si>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</si>
  <si>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</si>
  <si>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</si>
  <si>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</si>
  <si>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</si>
  <si>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</si>
  <si>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</si>
  <si>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</si>
  <si>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</si>
  <si>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</si>
  <si>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</si>
  <si>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</si>
  <si>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</si>
  <si>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</si>
  <si>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</si>
  <si>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</si>
  <si>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</si>
  <si>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</si>
  <si>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</si>
  <si>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</si>
  <si>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</si>
  <si>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</si>
  <si>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</si>
  <si>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</si>
  <si>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</si>
  <si>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</si>
  <si>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</si>
  <si>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</si>
  <si>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</si>
  <si>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</si>
  <si>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</si>
  <si>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</si>
  <si>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</si>
  <si>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</si>
  <si>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</si>
  <si>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</si>
  <si>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</si>
  <si>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</si>
  <si>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</si>
  <si>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</si>
  <si>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</si>
  <si>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</si>
  <si>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</si>
  <si>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</si>
  <si>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</si>
  <si>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</si>
  <si>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</si>
  <si>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</si>
  <si>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Субсидия на благоустройство территорий, прилегающих к местам туристического показа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</si>
  <si>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</si>
  <si>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</si>
  <si>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</si>
  <si>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</si>
  <si>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</si>
  <si>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</si>
  <si>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</si>
  <si>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</si>
  <si>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</si>
  <si>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</si>
  <si>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</si>
  <si>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</si>
  <si>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</si>
  <si>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</si>
  <si>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</si>
  <si>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 xml:space="preserve">от 22.05.2024  № 476           </t>
  </si>
  <si>
    <t>Проведение государственной экспертизы и проверки достоверности сметной стоимости ПСД на строительство дома культуры в пгт.Пластун</t>
  </si>
  <si>
    <t>Управление социально-культурной деятельности администрации Тернейского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</si>
</sst>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7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88" t="s">
        <v>61</v>
      </c>
      <c r="H1" s="288"/>
      <c r="I1" s="288"/>
      <c r="J1" s="288"/>
      <c r="K1" s="288"/>
      <c r="L1" s="288"/>
      <c r="M1" s="288"/>
    </row>
    <row r="2" spans="1:13" ht="45.75" customHeight="1" x14ac:dyDescent="0.2">
      <c r="G2" s="289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89"/>
      <c r="I2" s="289"/>
      <c r="J2" s="289"/>
      <c r="K2" s="289"/>
      <c r="L2" s="289"/>
      <c r="M2" s="289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88" t="s">
        <v>230</v>
      </c>
      <c r="H4" s="288"/>
      <c r="I4" s="288"/>
      <c r="J4" s="288"/>
      <c r="K4" s="288"/>
      <c r="L4" s="288"/>
      <c r="M4" s="288"/>
    </row>
    <row r="5" spans="1:13" s="69" customFormat="1" ht="117" customHeight="1" x14ac:dyDescent="0.3">
      <c r="A5" s="66"/>
      <c r="B5" s="67"/>
      <c r="C5" s="68"/>
      <c r="D5" s="68"/>
      <c r="F5" s="118"/>
      <c r="G5" s="289" t="s">
        <v>225</v>
      </c>
      <c r="H5" s="289"/>
      <c r="I5" s="289"/>
      <c r="J5" s="289"/>
      <c r="K5" s="289"/>
      <c r="L5" s="289"/>
      <c r="M5" s="289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83" t="s">
        <v>124</v>
      </c>
      <c r="B12" s="285" t="s">
        <v>84</v>
      </c>
      <c r="C12" s="287" t="s">
        <v>10</v>
      </c>
      <c r="D12" s="287" t="s">
        <v>11</v>
      </c>
      <c r="E12" s="287"/>
      <c r="F12" s="287"/>
      <c r="G12" s="287"/>
      <c r="H12" s="287"/>
      <c r="I12" s="287"/>
      <c r="J12" s="287"/>
      <c r="K12" s="287"/>
      <c r="L12" s="287"/>
      <c r="M12" s="287"/>
    </row>
    <row r="13" spans="1:13" s="63" customFormat="1" ht="15.75" x14ac:dyDescent="0.2">
      <c r="A13" s="284"/>
      <c r="B13" s="286"/>
      <c r="C13" s="287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80" t="s">
        <v>99</v>
      </c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2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80" t="s">
        <v>123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2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80" t="s">
        <v>121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2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80" t="s">
        <v>122</v>
      </c>
      <c r="B33" s="281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82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294" t="s">
        <v>3</v>
      </c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295" t="s">
        <v>176</v>
      </c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294" t="s">
        <v>231</v>
      </c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295" t="s">
        <v>183</v>
      </c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296" t="s">
        <v>88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</row>
    <row r="9" spans="1:37" s="156" customFormat="1" ht="36.75" x14ac:dyDescent="0.45">
      <c r="A9" s="298" t="s">
        <v>89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</row>
    <row r="10" spans="1:37" s="156" customFormat="1" ht="36.75" x14ac:dyDescent="0.45">
      <c r="A10" s="297" t="s">
        <v>226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292" t="s">
        <v>16</v>
      </c>
      <c r="B12" s="293" t="s">
        <v>161</v>
      </c>
      <c r="C12" s="292" t="s">
        <v>169</v>
      </c>
      <c r="D12" s="292"/>
      <c r="E12" s="292"/>
      <c r="F12" s="292"/>
      <c r="G12" s="292"/>
      <c r="H12" s="292" t="s">
        <v>169</v>
      </c>
      <c r="I12" s="292"/>
      <c r="J12" s="292"/>
      <c r="K12" s="292"/>
      <c r="L12" s="292"/>
      <c r="M12" s="292" t="s">
        <v>169</v>
      </c>
      <c r="N12" s="292"/>
      <c r="O12" s="292"/>
      <c r="P12" s="292"/>
      <c r="Q12" s="292"/>
      <c r="R12" s="292" t="s">
        <v>169</v>
      </c>
      <c r="S12" s="292"/>
      <c r="T12" s="292"/>
      <c r="U12" s="292"/>
      <c r="V12" s="292"/>
      <c r="W12" s="292" t="s">
        <v>169</v>
      </c>
      <c r="X12" s="292"/>
      <c r="Y12" s="292"/>
      <c r="Z12" s="292"/>
      <c r="AA12" s="292"/>
      <c r="AB12" s="292" t="s">
        <v>169</v>
      </c>
      <c r="AC12" s="292"/>
      <c r="AD12" s="292"/>
      <c r="AE12" s="292"/>
      <c r="AF12" s="292"/>
      <c r="AG12" s="300" t="s">
        <v>169</v>
      </c>
      <c r="AH12" s="300"/>
      <c r="AI12" s="300"/>
      <c r="AJ12" s="300"/>
      <c r="AK12" s="300"/>
    </row>
    <row r="13" spans="1:37" s="157" customFormat="1" ht="404.25" customHeight="1" x14ac:dyDescent="0.4">
      <c r="A13" s="292"/>
      <c r="B13" s="293"/>
      <c r="C13" s="290" t="s">
        <v>182</v>
      </c>
      <c r="D13" s="290" t="s">
        <v>164</v>
      </c>
      <c r="E13" s="290" t="s">
        <v>165</v>
      </c>
      <c r="F13" s="290" t="s">
        <v>166</v>
      </c>
      <c r="G13" s="290" t="s">
        <v>167</v>
      </c>
      <c r="H13" s="290" t="s">
        <v>170</v>
      </c>
      <c r="I13" s="290" t="s">
        <v>164</v>
      </c>
      <c r="J13" s="290" t="s">
        <v>165</v>
      </c>
      <c r="K13" s="290" t="s">
        <v>166</v>
      </c>
      <c r="L13" s="290" t="s">
        <v>167</v>
      </c>
      <c r="M13" s="290" t="s">
        <v>170</v>
      </c>
      <c r="N13" s="290" t="s">
        <v>164</v>
      </c>
      <c r="O13" s="290" t="s">
        <v>165</v>
      </c>
      <c r="P13" s="290" t="s">
        <v>166</v>
      </c>
      <c r="Q13" s="290" t="s">
        <v>167</v>
      </c>
      <c r="R13" s="290" t="s">
        <v>170</v>
      </c>
      <c r="S13" s="290" t="s">
        <v>164</v>
      </c>
      <c r="T13" s="290" t="s">
        <v>165</v>
      </c>
      <c r="U13" s="290" t="s">
        <v>166</v>
      </c>
      <c r="V13" s="290" t="s">
        <v>167</v>
      </c>
      <c r="W13" s="290" t="s">
        <v>170</v>
      </c>
      <c r="X13" s="290" t="s">
        <v>164</v>
      </c>
      <c r="Y13" s="290" t="s">
        <v>165</v>
      </c>
      <c r="Z13" s="290" t="s">
        <v>166</v>
      </c>
      <c r="AA13" s="290" t="s">
        <v>167</v>
      </c>
      <c r="AB13" s="290" t="s">
        <v>170</v>
      </c>
      <c r="AC13" s="290" t="s">
        <v>164</v>
      </c>
      <c r="AD13" s="290" t="s">
        <v>165</v>
      </c>
      <c r="AE13" s="290" t="s">
        <v>166</v>
      </c>
      <c r="AF13" s="290" t="s">
        <v>167</v>
      </c>
      <c r="AG13" s="301" t="s">
        <v>170</v>
      </c>
      <c r="AH13" s="301" t="s">
        <v>164</v>
      </c>
      <c r="AI13" s="301" t="s">
        <v>165</v>
      </c>
      <c r="AJ13" s="301" t="s">
        <v>166</v>
      </c>
      <c r="AK13" s="301" t="s">
        <v>167</v>
      </c>
    </row>
    <row r="14" spans="1:37" s="157" customFormat="1" ht="40.5" customHeight="1" x14ac:dyDescent="0.4">
      <c r="A14" s="292"/>
      <c r="B14" s="293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302"/>
      <c r="AH14" s="302"/>
      <c r="AI14" s="302"/>
      <c r="AJ14" s="302"/>
      <c r="AK14" s="302"/>
    </row>
    <row r="15" spans="1:37" s="151" customFormat="1" ht="38.25" customHeight="1" x14ac:dyDescent="0.4">
      <c r="A15" s="292"/>
      <c r="B15" s="293"/>
      <c r="C15" s="293" t="s">
        <v>135</v>
      </c>
      <c r="D15" s="293"/>
      <c r="E15" s="293"/>
      <c r="F15" s="293"/>
      <c r="G15" s="293"/>
      <c r="H15" s="293" t="s">
        <v>136</v>
      </c>
      <c r="I15" s="293"/>
      <c r="J15" s="293"/>
      <c r="K15" s="293"/>
      <c r="L15" s="293"/>
      <c r="M15" s="293" t="s">
        <v>137</v>
      </c>
      <c r="N15" s="293"/>
      <c r="O15" s="293"/>
      <c r="P15" s="293"/>
      <c r="Q15" s="293"/>
      <c r="R15" s="293" t="s">
        <v>138</v>
      </c>
      <c r="S15" s="293"/>
      <c r="T15" s="293"/>
      <c r="U15" s="293"/>
      <c r="V15" s="293"/>
      <c r="W15" s="293" t="s">
        <v>139</v>
      </c>
      <c r="X15" s="293"/>
      <c r="Y15" s="293"/>
      <c r="Z15" s="293"/>
      <c r="AA15" s="293"/>
      <c r="AB15" s="293" t="s">
        <v>168</v>
      </c>
      <c r="AC15" s="293"/>
      <c r="AD15" s="293"/>
      <c r="AE15" s="293"/>
      <c r="AF15" s="293"/>
      <c r="AG15" s="299" t="s">
        <v>229</v>
      </c>
      <c r="AH15" s="299"/>
      <c r="AI15" s="299"/>
      <c r="AJ15" s="299"/>
      <c r="AK15" s="299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8"/>
  <sheetViews>
    <sheetView tabSelected="1" view="pageBreakPreview" topLeftCell="A2" zoomScale="51" zoomScaleNormal="55" zoomScaleSheetLayoutView="51" workbookViewId="0">
      <pane ySplit="16" topLeftCell="A204" activePane="bottomLeft" state="frozen"/>
      <selection activeCell="A2" sqref="A2"/>
      <selection pane="bottomLeft" activeCell="H5" sqref="H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42" t="s">
        <v>366</v>
      </c>
      <c r="L2" s="342"/>
      <c r="M2" s="342"/>
      <c r="N2" s="342"/>
      <c r="O2" s="342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42" t="s">
        <v>331</v>
      </c>
      <c r="L3" s="342"/>
      <c r="M3" s="342"/>
      <c r="N3" s="342"/>
      <c r="O3" s="342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42" t="s">
        <v>332</v>
      </c>
      <c r="L4" s="342"/>
      <c r="M4" s="342"/>
      <c r="N4" s="342"/>
      <c r="O4" s="342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42" t="s">
        <v>372</v>
      </c>
      <c r="L5" s="342"/>
      <c r="M5" s="342"/>
      <c r="N5" s="342"/>
      <c r="O5" s="342"/>
      <c r="Q5" s="191"/>
    </row>
    <row r="6" spans="1:19" s="175" customFormat="1" ht="25.5" customHeight="1" x14ac:dyDescent="0.3">
      <c r="A6" s="344"/>
      <c r="B6" s="344"/>
      <c r="C6" s="344"/>
      <c r="D6" s="344"/>
      <c r="E6" s="344"/>
      <c r="F6" s="344"/>
      <c r="G6" s="344"/>
      <c r="H6" s="344"/>
      <c r="I6" s="344"/>
      <c r="J6" s="344"/>
      <c r="K6" s="343"/>
      <c r="L6" s="343"/>
      <c r="M6" s="343"/>
      <c r="N6" s="343"/>
      <c r="O6" s="343"/>
    </row>
    <row r="7" spans="1:19" ht="51" customHeight="1" x14ac:dyDescent="0.3">
      <c r="A7" s="352" t="s">
        <v>302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</row>
    <row r="8" spans="1:19" ht="21" customHeight="1" x14ac:dyDescent="0.3">
      <c r="A8" s="345" t="s">
        <v>16</v>
      </c>
      <c r="B8" s="349" t="s">
        <v>234</v>
      </c>
      <c r="C8" s="347" t="s">
        <v>6</v>
      </c>
      <c r="D8" s="349" t="s">
        <v>160</v>
      </c>
      <c r="E8" s="345" t="s">
        <v>240</v>
      </c>
      <c r="F8" s="351"/>
      <c r="G8" s="351"/>
      <c r="H8" s="351"/>
      <c r="I8" s="351"/>
      <c r="J8" s="351"/>
      <c r="K8" s="351"/>
      <c r="L8" s="351"/>
      <c r="M8" s="351"/>
      <c r="N8" s="351"/>
      <c r="O8" s="347"/>
    </row>
    <row r="9" spans="1:19" ht="68.25" customHeight="1" x14ac:dyDescent="0.3">
      <c r="A9" s="346"/>
      <c r="B9" s="350"/>
      <c r="C9" s="348"/>
      <c r="D9" s="350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30" t="s">
        <v>242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2"/>
    </row>
    <row r="12" spans="1:19" ht="29.25" customHeight="1" x14ac:dyDescent="0.3">
      <c r="A12" s="333" t="s">
        <v>241</v>
      </c>
      <c r="B12" s="334"/>
      <c r="C12" s="334"/>
      <c r="D12" s="335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55376161.390000001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255943542.53999996</v>
      </c>
      <c r="R12" s="180"/>
    </row>
    <row r="13" spans="1:19" ht="36.75" customHeight="1" x14ac:dyDescent="0.3">
      <c r="A13" s="333" t="s">
        <v>50</v>
      </c>
      <c r="B13" s="334"/>
      <c r="C13" s="334"/>
      <c r="D13" s="335"/>
      <c r="E13" s="193">
        <f t="shared" ref="E13:N13" si="2">E19+E29+E39+E48+E58+E177+E225+E234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36" t="s">
        <v>236</v>
      </c>
      <c r="B14" s="337"/>
      <c r="C14" s="337"/>
      <c r="D14" s="338"/>
      <c r="E14" s="193">
        <f t="shared" ref="E14:J15" si="3">E20+E30+E40+E49+E59+E178+E226+E235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K24+K34+K40+K49+K59+K178+K226+K235</f>
        <v>26456368.84</v>
      </c>
      <c r="L14" s="193">
        <f t="shared" ref="L14:N15" si="4">L20+L30+L40+L49+L59+L178+L226+L235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92835864.809999987</v>
      </c>
    </row>
    <row r="15" spans="1:19" s="182" customFormat="1" ht="43.15" customHeight="1" thickBot="1" x14ac:dyDescent="0.35">
      <c r="A15" s="336" t="s">
        <v>235</v>
      </c>
      <c r="B15" s="337"/>
      <c r="C15" s="337"/>
      <c r="D15" s="338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K21+K31+K41+K50+K60+K179+K227+K236</f>
        <v>28919792.549999997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163107677.72999999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E22+E37+E46+E55+E65+E69+E89+E116+E120+E184+E192+E201+E205+E217+#REF!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J22+J37+J46+J55+J65+J69+J89+J116+J120+J184+J192+J201+J205+J217+J223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09" t="s">
        <v>255</v>
      </c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1"/>
    </row>
    <row r="18" spans="1:16" ht="36" customHeight="1" x14ac:dyDescent="0.3">
      <c r="A18" s="340" t="s">
        <v>238</v>
      </c>
      <c r="B18" s="341"/>
      <c r="C18" s="341"/>
      <c r="D18" s="325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18119060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96209624.039999992</v>
      </c>
    </row>
    <row r="19" spans="1:16" ht="36" customHeight="1" x14ac:dyDescent="0.3">
      <c r="A19" s="336" t="s">
        <v>50</v>
      </c>
      <c r="B19" s="337"/>
      <c r="C19" s="337"/>
      <c r="D19" s="338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36" t="s">
        <v>236</v>
      </c>
      <c r="B20" s="337"/>
      <c r="C20" s="337"/>
      <c r="D20" s="338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36" t="s">
        <v>235</v>
      </c>
      <c r="B21" s="337"/>
      <c r="C21" s="337"/>
      <c r="D21" s="338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18119060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95992127.609999999</v>
      </c>
    </row>
    <row r="22" spans="1:16" ht="36" customHeight="1" x14ac:dyDescent="0.3">
      <c r="A22" s="315" t="s">
        <v>14</v>
      </c>
      <c r="B22" s="315" t="s">
        <v>256</v>
      </c>
      <c r="C22" s="315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18119060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96209624.040000007</v>
      </c>
    </row>
    <row r="23" spans="1:16" ht="49.5" customHeight="1" x14ac:dyDescent="0.3">
      <c r="A23" s="316"/>
      <c r="B23" s="316"/>
      <c r="C23" s="316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70.5" customHeight="1" x14ac:dyDescent="0.3">
      <c r="A24" s="316"/>
      <c r="B24" s="316"/>
      <c r="C24" s="316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101.25" customHeight="1" x14ac:dyDescent="0.3">
      <c r="A25" s="316"/>
      <c r="B25" s="316"/>
      <c r="C25" s="316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18023060</v>
      </c>
      <c r="L25" s="277">
        <v>15487650</v>
      </c>
      <c r="M25" s="213">
        <v>15798250</v>
      </c>
      <c r="N25" s="213"/>
      <c r="O25" s="213">
        <f>SUM(E25:N25)</f>
        <v>95462127.609999999</v>
      </c>
      <c r="P25" s="190"/>
    </row>
    <row r="26" spans="1:16" ht="153.75" customHeight="1" x14ac:dyDescent="0.3">
      <c r="A26" s="317"/>
      <c r="B26" s="317"/>
      <c r="C26" s="317"/>
      <c r="D26" s="204" t="s">
        <v>304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06" t="s">
        <v>257</v>
      </c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8"/>
    </row>
    <row r="28" spans="1:16" ht="35.25" customHeight="1" x14ac:dyDescent="0.3">
      <c r="A28" s="314" t="s">
        <v>238</v>
      </c>
      <c r="B28" s="339"/>
      <c r="C28" s="339"/>
      <c r="D28" s="320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8758196.5099999998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45541300.459999993</v>
      </c>
    </row>
    <row r="29" spans="1:16" ht="33.75" customHeight="1" x14ac:dyDescent="0.3">
      <c r="A29" s="303" t="s">
        <v>50</v>
      </c>
      <c r="B29" s="304"/>
      <c r="C29" s="304"/>
      <c r="D29" s="305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03" t="s">
        <v>236</v>
      </c>
      <c r="B30" s="304"/>
      <c r="C30" s="304"/>
      <c r="D30" s="305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03" t="s">
        <v>235</v>
      </c>
      <c r="B31" s="304"/>
      <c r="C31" s="304"/>
      <c r="D31" s="305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8758196.5099999998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45423562.589999996</v>
      </c>
    </row>
    <row r="32" spans="1:16" ht="37.5" customHeight="1" x14ac:dyDescent="0.3">
      <c r="A32" s="312" t="s">
        <v>8</v>
      </c>
      <c r="B32" s="315" t="s">
        <v>258</v>
      </c>
      <c r="C32" s="318" t="s">
        <v>275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8758196.5099999998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45541300.459999993</v>
      </c>
    </row>
    <row r="33" spans="1:15" ht="53.25" customHeight="1" x14ac:dyDescent="0.3">
      <c r="A33" s="313"/>
      <c r="B33" s="316"/>
      <c r="C33" s="319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93" customHeight="1" x14ac:dyDescent="0.3">
      <c r="A34" s="313"/>
      <c r="B34" s="316"/>
      <c r="C34" s="319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102" customHeight="1" x14ac:dyDescent="0.3">
      <c r="A35" s="313"/>
      <c r="B35" s="316"/>
      <c r="C35" s="319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8751696.5099999998</v>
      </c>
      <c r="L35" s="213">
        <v>7565830</v>
      </c>
      <c r="M35" s="213">
        <v>7648360</v>
      </c>
      <c r="N35" s="213"/>
      <c r="O35" s="213">
        <f>SUM(E35:N35)</f>
        <v>45384062.589999996</v>
      </c>
    </row>
    <row r="36" spans="1:15" ht="131.25" customHeight="1" thickBot="1" x14ac:dyDescent="0.35">
      <c r="A36" s="313"/>
      <c r="B36" s="316"/>
      <c r="C36" s="319"/>
      <c r="D36" s="212" t="s">
        <v>304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09" t="s">
        <v>259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/>
      <c r="N37" s="321"/>
      <c r="O37" s="322"/>
    </row>
    <row r="38" spans="1:15" ht="32.25" customHeight="1" x14ac:dyDescent="0.3">
      <c r="A38" s="314" t="s">
        <v>238</v>
      </c>
      <c r="B38" s="339"/>
      <c r="C38" s="339"/>
      <c r="D38" s="320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03" t="s">
        <v>50</v>
      </c>
      <c r="B39" s="304"/>
      <c r="C39" s="304"/>
      <c r="D39" s="305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03" t="s">
        <v>236</v>
      </c>
      <c r="B40" s="304"/>
      <c r="C40" s="304"/>
      <c r="D40" s="305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03" t="s">
        <v>235</v>
      </c>
      <c r="B41" s="304"/>
      <c r="C41" s="304"/>
      <c r="D41" s="305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15" t="s">
        <v>32</v>
      </c>
      <c r="B42" s="315" t="s">
        <v>305</v>
      </c>
      <c r="C42" s="318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16"/>
      <c r="B43" s="316"/>
      <c r="C43" s="319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16"/>
      <c r="B44" s="316"/>
      <c r="C44" s="319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8" customHeight="1" thickBot="1" x14ac:dyDescent="0.35">
      <c r="A45" s="316"/>
      <c r="B45" s="316"/>
      <c r="C45" s="319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09" t="s">
        <v>264</v>
      </c>
      <c r="B46" s="321"/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2"/>
    </row>
    <row r="47" spans="1:15" ht="28.5" customHeight="1" x14ac:dyDescent="0.3">
      <c r="A47" s="314" t="s">
        <v>238</v>
      </c>
      <c r="B47" s="339"/>
      <c r="C47" s="339"/>
      <c r="D47" s="320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605936.36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5527268.6900000004</v>
      </c>
    </row>
    <row r="48" spans="1:15" ht="30" customHeight="1" x14ac:dyDescent="0.3">
      <c r="A48" s="303" t="s">
        <v>50</v>
      </c>
      <c r="B48" s="304"/>
      <c r="C48" s="304"/>
      <c r="D48" s="305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03" t="s">
        <v>236</v>
      </c>
      <c r="B49" s="304"/>
      <c r="C49" s="304"/>
      <c r="D49" s="305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47.25" customHeight="1" x14ac:dyDescent="0.3">
      <c r="A50" s="303" t="s">
        <v>301</v>
      </c>
      <c r="B50" s="304"/>
      <c r="C50" s="304"/>
      <c r="D50" s="305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605936.36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5527268.6900000004</v>
      </c>
    </row>
    <row r="51" spans="1:16" ht="47.25" customHeight="1" x14ac:dyDescent="0.3">
      <c r="A51" s="315" t="s">
        <v>260</v>
      </c>
      <c r="B51" s="315" t="s">
        <v>261</v>
      </c>
      <c r="C51" s="318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605936.36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5527268.6899999995</v>
      </c>
    </row>
    <row r="52" spans="1:16" ht="58.5" customHeight="1" x14ac:dyDescent="0.3">
      <c r="A52" s="316"/>
      <c r="B52" s="316"/>
      <c r="C52" s="319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71.25" customHeight="1" x14ac:dyDescent="0.3">
      <c r="A53" s="316"/>
      <c r="B53" s="316"/>
      <c r="C53" s="319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5" customHeight="1" x14ac:dyDescent="0.3">
      <c r="A54" s="316"/>
      <c r="B54" s="316"/>
      <c r="C54" s="319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09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16"/>
      <c r="B55" s="316"/>
      <c r="C55" s="319"/>
      <c r="D55" s="212" t="s">
        <v>336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0</v>
      </c>
      <c r="L55" s="213">
        <v>0</v>
      </c>
      <c r="M55" s="213">
        <v>0</v>
      </c>
      <c r="N55" s="213">
        <v>0</v>
      </c>
      <c r="O55" s="213">
        <f>SUM(E55:N55)</f>
        <v>2683856.75</v>
      </c>
      <c r="P55" s="190"/>
    </row>
    <row r="56" spans="1:16" ht="42" customHeight="1" thickBot="1" x14ac:dyDescent="0.35">
      <c r="A56" s="309" t="s">
        <v>306</v>
      </c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2"/>
    </row>
    <row r="57" spans="1:16" ht="31.5" customHeight="1" x14ac:dyDescent="0.3">
      <c r="A57" s="340" t="s">
        <v>238</v>
      </c>
      <c r="B57" s="341"/>
      <c r="C57" s="341"/>
      <c r="D57" s="325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16601355.550000001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82744236.229999989</v>
      </c>
    </row>
    <row r="58" spans="1:16" ht="36.75" customHeight="1" x14ac:dyDescent="0.3">
      <c r="A58" s="336" t="s">
        <v>50</v>
      </c>
      <c r="B58" s="337"/>
      <c r="C58" s="337"/>
      <c r="D58" s="338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36" t="s">
        <v>236</v>
      </c>
      <c r="B59" s="337"/>
      <c r="C59" s="337"/>
      <c r="D59" s="338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16293772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71631867.979999989</v>
      </c>
    </row>
    <row r="60" spans="1:16" s="182" customFormat="1" ht="42" customHeight="1" x14ac:dyDescent="0.3">
      <c r="A60" s="336" t="s">
        <v>301</v>
      </c>
      <c r="B60" s="337"/>
      <c r="C60" s="337"/>
      <c r="D60" s="338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</f>
        <v>307583.55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11112368.25</v>
      </c>
    </row>
    <row r="61" spans="1:16" ht="36" customHeight="1" x14ac:dyDescent="0.3">
      <c r="A61" s="353" t="s">
        <v>262</v>
      </c>
      <c r="B61" s="327" t="s">
        <v>244</v>
      </c>
      <c r="C61" s="323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54"/>
      <c r="B62" s="328"/>
      <c r="C62" s="324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54"/>
      <c r="B63" s="328"/>
      <c r="C63" s="324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102.75" customHeight="1" x14ac:dyDescent="0.3">
      <c r="A64" s="340"/>
      <c r="B64" s="329"/>
      <c r="C64" s="325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53" t="s">
        <v>266</v>
      </c>
      <c r="B65" s="327" t="s">
        <v>245</v>
      </c>
      <c r="C65" s="323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46.5" customHeight="1" x14ac:dyDescent="0.3">
      <c r="A66" s="354"/>
      <c r="B66" s="328"/>
      <c r="C66" s="324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54"/>
      <c r="B67" s="328"/>
      <c r="C67" s="324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102" customHeight="1" x14ac:dyDescent="0.3">
      <c r="A68" s="340"/>
      <c r="B68" s="329"/>
      <c r="C68" s="325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12" t="s">
        <v>267</v>
      </c>
      <c r="B69" s="315" t="s">
        <v>294</v>
      </c>
      <c r="C69" s="318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13"/>
      <c r="B70" s="316"/>
      <c r="C70" s="319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13"/>
      <c r="B71" s="316"/>
      <c r="C71" s="319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8.25" customHeight="1" x14ac:dyDescent="0.3">
      <c r="A72" s="314"/>
      <c r="B72" s="317"/>
      <c r="C72" s="320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26" t="s">
        <v>268</v>
      </c>
      <c r="B73" s="315" t="s">
        <v>247</v>
      </c>
      <c r="C73" s="318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81.75" customHeight="1" x14ac:dyDescent="0.3">
      <c r="A74" s="313"/>
      <c r="B74" s="316"/>
      <c r="C74" s="319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71.25" customHeight="1" x14ac:dyDescent="0.3">
      <c r="A75" s="313"/>
      <c r="B75" s="316"/>
      <c r="C75" s="319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98.25" customHeight="1" x14ac:dyDescent="0.3">
      <c r="A76" s="314"/>
      <c r="B76" s="317"/>
      <c r="C76" s="320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26" t="s">
        <v>269</v>
      </c>
      <c r="B77" s="315" t="s">
        <v>373</v>
      </c>
      <c r="C77" s="318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13"/>
      <c r="B78" s="316"/>
      <c r="C78" s="319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13"/>
      <c r="B79" s="316"/>
      <c r="C79" s="319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135" customHeight="1" x14ac:dyDescent="0.3">
      <c r="A80" s="314"/>
      <c r="B80" s="317"/>
      <c r="C80" s="320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12" t="s">
        <v>293</v>
      </c>
      <c r="B81" s="315" t="s">
        <v>248</v>
      </c>
      <c r="C81" s="318" t="s">
        <v>250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13"/>
      <c r="B82" s="316"/>
      <c r="C82" s="319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13"/>
      <c r="B83" s="316"/>
      <c r="C83" s="319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100.5" customHeight="1" x14ac:dyDescent="0.3">
      <c r="A84" s="314"/>
      <c r="B84" s="317"/>
      <c r="C84" s="320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53" t="s">
        <v>270</v>
      </c>
      <c r="B85" s="327" t="s">
        <v>249</v>
      </c>
      <c r="C85" s="323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54"/>
      <c r="B86" s="328"/>
      <c r="C86" s="324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54"/>
      <c r="B87" s="328"/>
      <c r="C87" s="324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99.75" customHeight="1" x14ac:dyDescent="0.3">
      <c r="A88" s="340"/>
      <c r="B88" s="329"/>
      <c r="C88" s="325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26" t="s">
        <v>271</v>
      </c>
      <c r="B89" s="315" t="s">
        <v>252</v>
      </c>
      <c r="C89" s="318" t="s">
        <v>251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13"/>
      <c r="B90" s="316"/>
      <c r="C90" s="319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13"/>
      <c r="B91" s="316"/>
      <c r="C91" s="319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99" customHeight="1" x14ac:dyDescent="0.3">
      <c r="A92" s="314"/>
      <c r="B92" s="317"/>
      <c r="C92" s="320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12" t="s">
        <v>272</v>
      </c>
      <c r="B93" s="315" t="s">
        <v>253</v>
      </c>
      <c r="C93" s="318" t="s">
        <v>251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13"/>
      <c r="B94" s="316"/>
      <c r="C94" s="319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13"/>
      <c r="B95" s="316"/>
      <c r="C95" s="319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103.5" customHeight="1" x14ac:dyDescent="0.3">
      <c r="A96" s="314"/>
      <c r="B96" s="317"/>
      <c r="C96" s="320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12" t="s">
        <v>273</v>
      </c>
      <c r="B97" s="315" t="s">
        <v>254</v>
      </c>
      <c r="C97" s="318" t="s">
        <v>251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13"/>
      <c r="B98" s="316"/>
      <c r="C98" s="319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13"/>
      <c r="B99" s="316"/>
      <c r="C99" s="319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106.5" customHeight="1" x14ac:dyDescent="0.3">
      <c r="A100" s="314"/>
      <c r="B100" s="317"/>
      <c r="C100" s="320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53" t="s">
        <v>276</v>
      </c>
      <c r="B101" s="327" t="s">
        <v>346</v>
      </c>
      <c r="C101" s="323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54"/>
      <c r="B102" s="328"/>
      <c r="C102" s="324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54"/>
      <c r="B103" s="328"/>
      <c r="C103" s="324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186.75" customHeight="1" x14ac:dyDescent="0.3">
      <c r="A104" s="340"/>
      <c r="B104" s="329"/>
      <c r="C104" s="325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15" t="s">
        <v>307</v>
      </c>
      <c r="B105" s="316" t="s">
        <v>347</v>
      </c>
      <c r="C105" s="316" t="s">
        <v>310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56"/>
      <c r="B106" s="356"/>
      <c r="C106" s="356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56"/>
      <c r="B107" s="356"/>
      <c r="C107" s="356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382.5" customHeight="1" x14ac:dyDescent="0.3">
      <c r="A108" s="357"/>
      <c r="B108" s="357"/>
      <c r="C108" s="357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14" customHeight="1" x14ac:dyDescent="0.3">
      <c r="A109" s="315" t="s">
        <v>335</v>
      </c>
      <c r="B109" s="316" t="s">
        <v>345</v>
      </c>
      <c r="C109" s="316" t="s">
        <v>263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56"/>
      <c r="B110" s="356"/>
      <c r="C110" s="356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56"/>
      <c r="B111" s="356"/>
      <c r="C111" s="356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56"/>
      <c r="B112" s="356"/>
      <c r="C112" s="356"/>
      <c r="D112" s="204" t="s">
        <v>348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101.25" customHeight="1" x14ac:dyDescent="0.3">
      <c r="A113" s="357"/>
      <c r="B113" s="357"/>
      <c r="C113" s="357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69" t="s">
        <v>364</v>
      </c>
      <c r="B114" s="367" t="s">
        <v>365</v>
      </c>
      <c r="C114" s="236" t="s">
        <v>251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408.75" customHeight="1" x14ac:dyDescent="0.3">
      <c r="A115" s="370"/>
      <c r="B115" s="368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55" t="s">
        <v>277</v>
      </c>
      <c r="B116" s="327" t="s">
        <v>324</v>
      </c>
      <c r="C116" s="323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54"/>
      <c r="B117" s="328"/>
      <c r="C117" s="324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91.5" customHeight="1" x14ac:dyDescent="0.3">
      <c r="A118" s="354"/>
      <c r="B118" s="328"/>
      <c r="C118" s="324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40"/>
      <c r="B119" s="329"/>
      <c r="C119" s="325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26" t="s">
        <v>278</v>
      </c>
      <c r="B120" s="315" t="s">
        <v>308</v>
      </c>
      <c r="C120" s="318" t="s">
        <v>263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13"/>
      <c r="B121" s="316"/>
      <c r="C121" s="319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13"/>
      <c r="B122" s="316"/>
      <c r="C122" s="319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105" customHeight="1" x14ac:dyDescent="0.3">
      <c r="A123" s="314"/>
      <c r="B123" s="317"/>
      <c r="C123" s="320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26" t="s">
        <v>279</v>
      </c>
      <c r="B124" s="315" t="s">
        <v>309</v>
      </c>
      <c r="C124" s="318" t="s">
        <v>263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13"/>
      <c r="B125" s="316"/>
      <c r="C125" s="319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13"/>
      <c r="B126" s="316"/>
      <c r="C126" s="319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102" customHeight="1" x14ac:dyDescent="0.3">
      <c r="A127" s="313"/>
      <c r="B127" s="316"/>
      <c r="C127" s="319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26" t="s">
        <v>325</v>
      </c>
      <c r="B128" s="315" t="s">
        <v>330</v>
      </c>
      <c r="C128" s="318" t="s">
        <v>263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170.25" customHeight="1" x14ac:dyDescent="0.3">
      <c r="A129" s="313"/>
      <c r="B129" s="316"/>
      <c r="C129" s="319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99" customHeight="1" x14ac:dyDescent="0.3">
      <c r="A130" s="326" t="s">
        <v>337</v>
      </c>
      <c r="B130" s="315" t="s">
        <v>340</v>
      </c>
      <c r="C130" s="318" t="s">
        <v>374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258.75" customHeight="1" x14ac:dyDescent="0.3">
      <c r="A131" s="313"/>
      <c r="B131" s="316"/>
      <c r="C131" s="319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26" t="s">
        <v>338</v>
      </c>
      <c r="B132" s="315" t="s">
        <v>341</v>
      </c>
      <c r="C132" s="318" t="s">
        <v>263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13"/>
      <c r="B133" s="316"/>
      <c r="C133" s="319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13"/>
      <c r="B134" s="316"/>
      <c r="C134" s="319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105.75" customHeight="1" x14ac:dyDescent="0.3">
      <c r="A135" s="313"/>
      <c r="B135" s="316"/>
      <c r="C135" s="319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75" t="s">
        <v>339</v>
      </c>
      <c r="B136" s="315" t="s">
        <v>342</v>
      </c>
      <c r="C136" s="318" t="s">
        <v>263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96" customHeight="1" x14ac:dyDescent="0.3">
      <c r="A137" s="316"/>
      <c r="B137" s="316"/>
      <c r="C137" s="319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16"/>
      <c r="B138" s="316"/>
      <c r="C138" s="319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100.5" customHeight="1" x14ac:dyDescent="0.3">
      <c r="A139" s="317"/>
      <c r="B139" s="316"/>
      <c r="C139" s="319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75" t="s">
        <v>358</v>
      </c>
      <c r="B140" s="315" t="s">
        <v>362</v>
      </c>
      <c r="C140" s="315" t="s">
        <v>263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83"/>
      <c r="B141" s="316"/>
      <c r="C141" s="316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100.5" customHeight="1" x14ac:dyDescent="0.3">
      <c r="A142" s="384"/>
      <c r="B142" s="317"/>
      <c r="C142" s="317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75" t="s">
        <v>359</v>
      </c>
      <c r="B143" s="315" t="s">
        <v>363</v>
      </c>
      <c r="C143" s="315" t="s">
        <v>263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83"/>
      <c r="B144" s="316"/>
      <c r="C144" s="316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84"/>
      <c r="B145" s="317"/>
      <c r="C145" s="317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55" t="s">
        <v>314</v>
      </c>
      <c r="B146" s="327" t="s">
        <v>329</v>
      </c>
      <c r="C146" s="323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54"/>
      <c r="B147" s="328"/>
      <c r="C147" s="324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54"/>
      <c r="B148" s="328"/>
      <c r="C148" s="324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100.5" customHeight="1" x14ac:dyDescent="0.3">
      <c r="A149" s="354"/>
      <c r="B149" s="328"/>
      <c r="C149" s="324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55" t="s">
        <v>315</v>
      </c>
      <c r="B150" s="327" t="s">
        <v>313</v>
      </c>
      <c r="C150" s="323" t="s">
        <v>310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54"/>
      <c r="B151" s="328"/>
      <c r="C151" s="324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54"/>
      <c r="B152" s="328"/>
      <c r="C152" s="324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100.5" customHeight="1" x14ac:dyDescent="0.3">
      <c r="A153" s="354"/>
      <c r="B153" s="328"/>
      <c r="C153" s="324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55" t="s">
        <v>326</v>
      </c>
      <c r="B154" s="327" t="s">
        <v>327</v>
      </c>
      <c r="C154" s="323" t="s">
        <v>263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54"/>
      <c r="B155" s="328"/>
      <c r="C155" s="324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79.5" customHeight="1" x14ac:dyDescent="0.3">
      <c r="A156" s="354"/>
      <c r="B156" s="328"/>
      <c r="C156" s="324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97.5" customHeight="1" x14ac:dyDescent="0.3">
      <c r="A157" s="354"/>
      <c r="B157" s="328"/>
      <c r="C157" s="324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105.75" customHeight="1" x14ac:dyDescent="0.3">
      <c r="A158" s="354"/>
      <c r="B158" s="328"/>
      <c r="C158" s="324"/>
      <c r="D158" s="197" t="s">
        <v>328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58" t="s">
        <v>333</v>
      </c>
      <c r="B159" s="327" t="s">
        <v>334</v>
      </c>
      <c r="C159" s="327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60"/>
      <c r="B160" s="328"/>
      <c r="C160" s="328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60"/>
      <c r="B161" s="328"/>
      <c r="C161" s="328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60"/>
      <c r="B162" s="328"/>
      <c r="C162" s="328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59"/>
      <c r="B163" s="329"/>
      <c r="C163" s="329"/>
      <c r="D163" s="237" t="s">
        <v>336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58" t="s">
        <v>349</v>
      </c>
      <c r="B164" s="327" t="s">
        <v>350</v>
      </c>
      <c r="C164" s="327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180" customHeight="1" x14ac:dyDescent="0.3">
      <c r="A165" s="359"/>
      <c r="B165" s="329"/>
      <c r="C165" s="329"/>
      <c r="D165" s="237" t="s">
        <v>336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58" t="s">
        <v>351</v>
      </c>
      <c r="B166" s="327" t="s">
        <v>353</v>
      </c>
      <c r="C166" s="327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22.25" customHeight="1" x14ac:dyDescent="0.3">
      <c r="A167" s="359"/>
      <c r="B167" s="329"/>
      <c r="C167" s="329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352</v>
      </c>
      <c r="B168" s="250" t="s">
        <v>354</v>
      </c>
      <c r="C168" s="250" t="s">
        <v>263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61" t="s">
        <v>355</v>
      </c>
      <c r="B169" s="358" t="s">
        <v>356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10397749.49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70.5" customHeight="1" x14ac:dyDescent="0.3">
      <c r="A170" s="362"/>
      <c r="B170" s="360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10293772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63"/>
      <c r="B171" s="359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103977.49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61" t="s">
        <v>357</v>
      </c>
      <c r="B172" s="375" t="s">
        <v>371</v>
      </c>
      <c r="C172" s="375" t="s">
        <v>263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10397749.49</v>
      </c>
      <c r="L172" s="209">
        <v>0</v>
      </c>
      <c r="M172" s="209">
        <v>0</v>
      </c>
      <c r="N172" s="209">
        <v>0</v>
      </c>
      <c r="O172" s="206"/>
    </row>
    <row r="173" spans="1:15" ht="69" customHeight="1" x14ac:dyDescent="0.3">
      <c r="A173" s="362"/>
      <c r="B173" s="383"/>
      <c r="C173" s="383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10293772</v>
      </c>
      <c r="L173" s="209">
        <v>0</v>
      </c>
      <c r="M173" s="209">
        <v>0</v>
      </c>
      <c r="N173" s="209"/>
      <c r="O173" s="206"/>
    </row>
    <row r="174" spans="1:15" ht="122.25" customHeight="1" x14ac:dyDescent="0.3">
      <c r="A174" s="363"/>
      <c r="B174" s="384"/>
      <c r="C174" s="384"/>
      <c r="D174" s="197" t="s">
        <v>348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103977.49</v>
      </c>
      <c r="L174" s="209">
        <v>0</v>
      </c>
      <c r="M174" s="209">
        <v>0</v>
      </c>
      <c r="N174" s="209">
        <v>0</v>
      </c>
      <c r="O174" s="206"/>
    </row>
    <row r="175" spans="1:15" ht="44.45" customHeight="1" thickBot="1" x14ac:dyDescent="0.35">
      <c r="A175" s="385" t="s">
        <v>280</v>
      </c>
      <c r="B175" s="386"/>
      <c r="C175" s="386"/>
      <c r="D175" s="386"/>
      <c r="E175" s="386"/>
      <c r="F175" s="386"/>
      <c r="G175" s="386"/>
      <c r="H175" s="386"/>
      <c r="I175" s="386"/>
      <c r="J175" s="386"/>
      <c r="K175" s="386"/>
      <c r="L175" s="386"/>
      <c r="M175" s="386"/>
      <c r="N175" s="386"/>
      <c r="O175" s="387"/>
    </row>
    <row r="176" spans="1:15" ht="39" customHeight="1" x14ac:dyDescent="0.3">
      <c r="A176" s="364" t="s">
        <v>238</v>
      </c>
      <c r="B176" s="365"/>
      <c r="C176" s="365"/>
      <c r="D176" s="366"/>
      <c r="E176" s="253">
        <f t="shared" ref="E176:O176" si="73">E177+E178+E179</f>
        <v>0</v>
      </c>
      <c r="F176" s="254">
        <f t="shared" si="73"/>
        <v>264576.18</v>
      </c>
      <c r="G176" s="254">
        <f>G177+G178+G179</f>
        <v>1207434.45</v>
      </c>
      <c r="H176" s="254">
        <f t="shared" si="73"/>
        <v>1784919.62</v>
      </c>
      <c r="I176" s="254">
        <f>I177+I178+I179</f>
        <v>2253662.7199999997</v>
      </c>
      <c r="J176" s="254">
        <f t="shared" si="73"/>
        <v>5478364.1200000001</v>
      </c>
      <c r="K176" s="254">
        <f>K177+K178+K179</f>
        <v>10166312.970000001</v>
      </c>
      <c r="L176" s="254">
        <f t="shared" si="73"/>
        <v>1179803.03</v>
      </c>
      <c r="M176" s="254">
        <f t="shared" si="73"/>
        <v>1179803.03</v>
      </c>
      <c r="N176" s="254">
        <f t="shared" si="73"/>
        <v>0</v>
      </c>
      <c r="O176" s="255">
        <f t="shared" si="73"/>
        <v>11900547.58</v>
      </c>
    </row>
    <row r="177" spans="1:15" s="181" customFormat="1" ht="38.25" customHeight="1" x14ac:dyDescent="0.3">
      <c r="A177" s="336" t="s">
        <v>50</v>
      </c>
      <c r="B177" s="337"/>
      <c r="C177" s="337"/>
      <c r="D177" s="338"/>
      <c r="E177" s="256">
        <f t="shared" ref="E177:H179" si="74">E181+E193+E185+E202+E206+E210+E214+E218</f>
        <v>0</v>
      </c>
      <c r="F177" s="256">
        <f t="shared" si="74"/>
        <v>0</v>
      </c>
      <c r="G177" s="256">
        <f t="shared" si="74"/>
        <v>0</v>
      </c>
      <c r="H177" s="256">
        <f t="shared" si="74"/>
        <v>0</v>
      </c>
      <c r="I177" s="256">
        <f>I181+I193+I185+I202+I206+I210+I214+I218+I189</f>
        <v>0</v>
      </c>
      <c r="J177" s="256">
        <f t="shared" ref="J177:N178" si="75">J181+J193+J185+J202+J206+J210+J214+J218</f>
        <v>0</v>
      </c>
      <c r="K177" s="256">
        <f t="shared" si="75"/>
        <v>0</v>
      </c>
      <c r="L177" s="256">
        <f t="shared" si="75"/>
        <v>0</v>
      </c>
      <c r="M177" s="256">
        <f t="shared" si="75"/>
        <v>0</v>
      </c>
      <c r="N177" s="256">
        <f t="shared" si="75"/>
        <v>0</v>
      </c>
      <c r="O177" s="257">
        <f>O181+O185+O193+O202+O206+O210+O218</f>
        <v>0</v>
      </c>
    </row>
    <row r="178" spans="1:15" s="182" customFormat="1" ht="40.5" customHeight="1" x14ac:dyDescent="0.3">
      <c r="A178" s="336" t="s">
        <v>236</v>
      </c>
      <c r="B178" s="337"/>
      <c r="C178" s="337"/>
      <c r="D178" s="338"/>
      <c r="E178" s="256">
        <f t="shared" si="74"/>
        <v>0</v>
      </c>
      <c r="F178" s="256">
        <f t="shared" si="74"/>
        <v>146096.18</v>
      </c>
      <c r="G178" s="256">
        <f t="shared" si="74"/>
        <v>149247.45000000001</v>
      </c>
      <c r="H178" s="256">
        <f t="shared" si="74"/>
        <v>1711442.8900000001</v>
      </c>
      <c r="I178" s="256">
        <f>I182+I194+I186+I203+I207+I211+I215+I219+I190</f>
        <v>1273913.69</v>
      </c>
      <c r="J178" s="256">
        <f t="shared" si="75"/>
        <v>5089455.4800000004</v>
      </c>
      <c r="K178" s="256">
        <f t="shared" si="75"/>
        <v>10162596.84</v>
      </c>
      <c r="L178" s="256">
        <f t="shared" si="75"/>
        <v>1168005</v>
      </c>
      <c r="M178" s="256">
        <f t="shared" si="75"/>
        <v>1168005</v>
      </c>
      <c r="N178" s="256">
        <f t="shared" si="75"/>
        <v>0</v>
      </c>
      <c r="O178" s="257">
        <f>O182+O194+O186+O203+O207+O211+O219</f>
        <v>9600257</v>
      </c>
    </row>
    <row r="179" spans="1:15" ht="18.75" customHeight="1" x14ac:dyDescent="0.3">
      <c r="A179" s="336" t="s">
        <v>235</v>
      </c>
      <c r="B179" s="337"/>
      <c r="C179" s="337"/>
      <c r="D179" s="338"/>
      <c r="E179" s="256">
        <f t="shared" si="74"/>
        <v>0</v>
      </c>
      <c r="F179" s="256">
        <f t="shared" si="74"/>
        <v>118480</v>
      </c>
      <c r="G179" s="256">
        <f t="shared" si="74"/>
        <v>1058187</v>
      </c>
      <c r="H179" s="256">
        <f t="shared" si="74"/>
        <v>73476.73</v>
      </c>
      <c r="I179" s="256">
        <f>I183+I195+I187+I204+I208+I212+I216+I220+I191</f>
        <v>979749.03</v>
      </c>
      <c r="J179" s="256">
        <f>J183+J195+J187+J204+J208+J212+J216+J220+J221</f>
        <v>388908.64</v>
      </c>
      <c r="K179" s="256">
        <f>K183+K195+K187+K204+K208+K212+K216+K220</f>
        <v>3716.13</v>
      </c>
      <c r="L179" s="256">
        <f>L183+L195+L187+L204+L208+L212+L216+L220</f>
        <v>11798.03</v>
      </c>
      <c r="M179" s="256">
        <f>M183+M195+M187+M204+M208+M212+M216+M220</f>
        <v>11798.03</v>
      </c>
      <c r="N179" s="256">
        <f>N183+N195+N187+N204+N208+N212+N216+N220</f>
        <v>0</v>
      </c>
      <c r="O179" s="257">
        <f>O183+O187+O195+O204+O208+O220+O209</f>
        <v>2300290.58</v>
      </c>
    </row>
    <row r="180" spans="1:15" ht="26.25" x14ac:dyDescent="0.3">
      <c r="A180" s="353" t="s">
        <v>265</v>
      </c>
      <c r="B180" s="327" t="s">
        <v>292</v>
      </c>
      <c r="C180" s="323" t="s">
        <v>275</v>
      </c>
      <c r="D180" s="204" t="s">
        <v>238</v>
      </c>
      <c r="E180" s="233">
        <f>E181+E182+E183</f>
        <v>0</v>
      </c>
      <c r="F180" s="248">
        <f t="shared" ref="F180:O180" si="76">F181+F182+F183</f>
        <v>147572.18</v>
      </c>
      <c r="G180" s="248">
        <f t="shared" si="76"/>
        <v>150755.45000000001</v>
      </c>
      <c r="H180" s="248">
        <f t="shared" si="76"/>
        <v>233446.28000000003</v>
      </c>
      <c r="I180" s="248">
        <f t="shared" si="76"/>
        <v>0</v>
      </c>
      <c r="J180" s="248">
        <f t="shared" si="76"/>
        <v>169702.02</v>
      </c>
      <c r="K180" s="248">
        <f t="shared" si="76"/>
        <v>169702.02</v>
      </c>
      <c r="L180" s="248">
        <f t="shared" si="76"/>
        <v>169702.02</v>
      </c>
      <c r="M180" s="248">
        <f t="shared" si="76"/>
        <v>169702.02</v>
      </c>
      <c r="N180" s="248">
        <f t="shared" si="76"/>
        <v>0</v>
      </c>
      <c r="O180" s="258">
        <f t="shared" si="76"/>
        <v>1210581.99</v>
      </c>
    </row>
    <row r="181" spans="1:15" ht="52.5" x14ac:dyDescent="0.3">
      <c r="A181" s="354"/>
      <c r="B181" s="328"/>
      <c r="C181" s="324"/>
      <c r="D181" s="207" t="s">
        <v>50</v>
      </c>
      <c r="E181" s="231">
        <v>0</v>
      </c>
      <c r="F181" s="232">
        <v>0</v>
      </c>
      <c r="G181" s="232">
        <v>0</v>
      </c>
      <c r="H181" s="234">
        <v>0</v>
      </c>
      <c r="I181" s="234">
        <v>0</v>
      </c>
      <c r="J181" s="234">
        <v>0</v>
      </c>
      <c r="K181" s="234">
        <v>0</v>
      </c>
      <c r="L181" s="234">
        <v>0</v>
      </c>
      <c r="M181" s="234">
        <v>0</v>
      </c>
      <c r="N181" s="234">
        <v>0</v>
      </c>
      <c r="O181" s="259">
        <f>SUM(E181:N181)</f>
        <v>0</v>
      </c>
    </row>
    <row r="182" spans="1:15" ht="77.25" customHeight="1" x14ac:dyDescent="0.3">
      <c r="A182" s="354"/>
      <c r="B182" s="328"/>
      <c r="C182" s="324"/>
      <c r="D182" s="204" t="s">
        <v>236</v>
      </c>
      <c r="E182" s="229">
        <v>0</v>
      </c>
      <c r="F182" s="230">
        <v>146096.18</v>
      </c>
      <c r="G182" s="230">
        <v>149247.45000000001</v>
      </c>
      <c r="H182" s="234">
        <v>226442.89</v>
      </c>
      <c r="I182" s="234">
        <v>0</v>
      </c>
      <c r="J182" s="234">
        <v>168005</v>
      </c>
      <c r="K182" s="234">
        <v>168005</v>
      </c>
      <c r="L182" s="234">
        <v>168005</v>
      </c>
      <c r="M182" s="234">
        <v>168005</v>
      </c>
      <c r="N182" s="234">
        <v>0</v>
      </c>
      <c r="O182" s="259">
        <f>SUM(E182:N182)</f>
        <v>1193806.52</v>
      </c>
    </row>
    <row r="183" spans="1:15" ht="122.25" customHeight="1" x14ac:dyDescent="0.3">
      <c r="A183" s="340"/>
      <c r="B183" s="329"/>
      <c r="C183" s="325"/>
      <c r="D183" s="204" t="s">
        <v>235</v>
      </c>
      <c r="E183" s="229">
        <v>0</v>
      </c>
      <c r="F183" s="230">
        <v>1476</v>
      </c>
      <c r="G183" s="230">
        <v>1508</v>
      </c>
      <c r="H183" s="234">
        <v>7003.39</v>
      </c>
      <c r="I183" s="234">
        <v>0</v>
      </c>
      <c r="J183" s="234">
        <v>1697.02</v>
      </c>
      <c r="K183" s="234">
        <v>1697.02</v>
      </c>
      <c r="L183" s="234">
        <v>1697.02</v>
      </c>
      <c r="M183" s="234">
        <v>1697.02</v>
      </c>
      <c r="N183" s="234">
        <v>0</v>
      </c>
      <c r="O183" s="259">
        <f>SUM(E183:N183)</f>
        <v>16775.47</v>
      </c>
    </row>
    <row r="184" spans="1:15" s="184" customFormat="1" ht="26.25" x14ac:dyDescent="0.3">
      <c r="A184" s="355" t="s">
        <v>274</v>
      </c>
      <c r="B184" s="327" t="s">
        <v>299</v>
      </c>
      <c r="C184" s="323" t="s">
        <v>275</v>
      </c>
      <c r="D184" s="204" t="s">
        <v>238</v>
      </c>
      <c r="E184" s="229">
        <f t="shared" ref="E184:O184" si="77">E185+E186+E187</f>
        <v>0</v>
      </c>
      <c r="F184" s="230">
        <f t="shared" si="77"/>
        <v>88524</v>
      </c>
      <c r="G184" s="230">
        <f t="shared" si="77"/>
        <v>18043</v>
      </c>
      <c r="H184" s="230">
        <f t="shared" si="77"/>
        <v>0</v>
      </c>
      <c r="I184" s="230">
        <f t="shared" si="77"/>
        <v>63696.1</v>
      </c>
      <c r="J184" s="230">
        <f t="shared" si="77"/>
        <v>0</v>
      </c>
      <c r="K184" s="230">
        <f t="shared" si="77"/>
        <v>0</v>
      </c>
      <c r="L184" s="230">
        <f t="shared" si="77"/>
        <v>0</v>
      </c>
      <c r="M184" s="230">
        <f t="shared" si="77"/>
        <v>0</v>
      </c>
      <c r="N184" s="230">
        <f t="shared" si="77"/>
        <v>0</v>
      </c>
      <c r="O184" s="258">
        <f t="shared" si="77"/>
        <v>170263.1</v>
      </c>
    </row>
    <row r="185" spans="1:15" s="184" customFormat="1" ht="84" customHeight="1" x14ac:dyDescent="0.3">
      <c r="A185" s="354"/>
      <c r="B185" s="328"/>
      <c r="C185" s="324"/>
      <c r="D185" s="207" t="s">
        <v>50</v>
      </c>
      <c r="E185" s="231">
        <v>0</v>
      </c>
      <c r="F185" s="232">
        <v>0</v>
      </c>
      <c r="G185" s="232">
        <v>0</v>
      </c>
      <c r="H185" s="234">
        <v>0</v>
      </c>
      <c r="I185" s="234">
        <v>0</v>
      </c>
      <c r="J185" s="234">
        <v>0</v>
      </c>
      <c r="K185" s="234">
        <v>0</v>
      </c>
      <c r="L185" s="234">
        <v>0</v>
      </c>
      <c r="M185" s="234">
        <v>0</v>
      </c>
      <c r="N185" s="234">
        <v>0</v>
      </c>
      <c r="O185" s="259">
        <f>SUM(E185:N185)</f>
        <v>0</v>
      </c>
    </row>
    <row r="186" spans="1:15" s="184" customFormat="1" ht="99" customHeight="1" x14ac:dyDescent="0.3">
      <c r="A186" s="354"/>
      <c r="B186" s="328"/>
      <c r="C186" s="324"/>
      <c r="D186" s="204" t="s">
        <v>236</v>
      </c>
      <c r="E186" s="229">
        <v>0</v>
      </c>
      <c r="F186" s="230">
        <v>0</v>
      </c>
      <c r="G186" s="230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34">
        <f>SUM(E186:N186)</f>
        <v>0</v>
      </c>
    </row>
    <row r="187" spans="1:15" s="184" customFormat="1" ht="87" customHeight="1" x14ac:dyDescent="0.3">
      <c r="A187" s="340"/>
      <c r="B187" s="329"/>
      <c r="C187" s="325"/>
      <c r="D187" s="204" t="s">
        <v>235</v>
      </c>
      <c r="E187" s="229">
        <v>0</v>
      </c>
      <c r="F187" s="230">
        <v>88524</v>
      </c>
      <c r="G187" s="230">
        <v>18043</v>
      </c>
      <c r="H187" s="234">
        <v>0</v>
      </c>
      <c r="I187" s="234">
        <v>63696.1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170263.1</v>
      </c>
    </row>
    <row r="188" spans="1:15" s="184" customFormat="1" ht="87" customHeight="1" x14ac:dyDescent="0.3">
      <c r="A188" s="355" t="s">
        <v>295</v>
      </c>
      <c r="B188" s="327" t="s">
        <v>322</v>
      </c>
      <c r="C188" s="323" t="s">
        <v>275</v>
      </c>
      <c r="D188" s="237" t="s">
        <v>238</v>
      </c>
      <c r="E188" s="229">
        <f t="shared" ref="E188:O188" si="78">E189+E190+E191</f>
        <v>0</v>
      </c>
      <c r="F188" s="230">
        <f t="shared" si="78"/>
        <v>88524</v>
      </c>
      <c r="G188" s="230">
        <f t="shared" si="78"/>
        <v>18043</v>
      </c>
      <c r="H188" s="230">
        <f t="shared" si="78"/>
        <v>0</v>
      </c>
      <c r="I188" s="230">
        <f>I189+I190+I191</f>
        <v>1280217.5899999999</v>
      </c>
      <c r="J188" s="230">
        <f t="shared" si="78"/>
        <v>0</v>
      </c>
      <c r="K188" s="230">
        <f t="shared" si="78"/>
        <v>0</v>
      </c>
      <c r="L188" s="230">
        <f t="shared" si="78"/>
        <v>0</v>
      </c>
      <c r="M188" s="230">
        <f t="shared" si="78"/>
        <v>0</v>
      </c>
      <c r="N188" s="230">
        <f t="shared" si="78"/>
        <v>0</v>
      </c>
      <c r="O188" s="258">
        <f t="shared" si="78"/>
        <v>1386784.5899999999</v>
      </c>
    </row>
    <row r="189" spans="1:15" s="184" customFormat="1" ht="87" customHeight="1" x14ac:dyDescent="0.3">
      <c r="A189" s="354"/>
      <c r="B189" s="328"/>
      <c r="C189" s="324"/>
      <c r="D189" s="240" t="s">
        <v>50</v>
      </c>
      <c r="E189" s="231">
        <v>0</v>
      </c>
      <c r="F189" s="232">
        <v>0</v>
      </c>
      <c r="G189" s="232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59">
        <f>SUM(E189:N189)</f>
        <v>0</v>
      </c>
    </row>
    <row r="190" spans="1:15" s="184" customFormat="1" ht="87" customHeight="1" x14ac:dyDescent="0.3">
      <c r="A190" s="354"/>
      <c r="B190" s="328"/>
      <c r="C190" s="324"/>
      <c r="D190" s="237" t="s">
        <v>236</v>
      </c>
      <c r="E190" s="229">
        <v>0</v>
      </c>
      <c r="F190" s="230">
        <v>0</v>
      </c>
      <c r="G190" s="230">
        <v>0</v>
      </c>
      <c r="H190" s="234">
        <v>0</v>
      </c>
      <c r="I190" s="234">
        <v>1273913.69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34">
        <f>SUM(E190:N190)</f>
        <v>1273913.69</v>
      </c>
    </row>
    <row r="191" spans="1:15" s="184" customFormat="1" ht="100.5" customHeight="1" x14ac:dyDescent="0.3">
      <c r="A191" s="340"/>
      <c r="B191" s="329"/>
      <c r="C191" s="325"/>
      <c r="D191" s="237" t="s">
        <v>235</v>
      </c>
      <c r="E191" s="229">
        <v>0</v>
      </c>
      <c r="F191" s="230">
        <v>88524</v>
      </c>
      <c r="G191" s="230">
        <v>18043</v>
      </c>
      <c r="H191" s="234">
        <v>0</v>
      </c>
      <c r="I191" s="234">
        <v>6303.9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112870.9</v>
      </c>
    </row>
    <row r="192" spans="1:15" s="184" customFormat="1" ht="45.75" customHeight="1" x14ac:dyDescent="0.3">
      <c r="A192" s="371" t="s">
        <v>297</v>
      </c>
      <c r="B192" s="327" t="s">
        <v>316</v>
      </c>
      <c r="C192" s="323" t="s">
        <v>246</v>
      </c>
      <c r="D192" s="204" t="s">
        <v>238</v>
      </c>
      <c r="E192" s="229">
        <f t="shared" ref="E192:O192" si="79">E193+E194+E195</f>
        <v>0</v>
      </c>
      <c r="F192" s="230">
        <f t="shared" si="79"/>
        <v>0</v>
      </c>
      <c r="G192" s="230">
        <f t="shared" si="79"/>
        <v>0</v>
      </c>
      <c r="H192" s="230">
        <f t="shared" si="79"/>
        <v>1490511.34</v>
      </c>
      <c r="I192" s="230">
        <f t="shared" si="79"/>
        <v>0</v>
      </c>
      <c r="J192" s="230">
        <f t="shared" si="79"/>
        <v>3961061.09</v>
      </c>
      <c r="K192" s="230">
        <f t="shared" si="79"/>
        <v>0</v>
      </c>
      <c r="L192" s="230">
        <f t="shared" si="79"/>
        <v>0</v>
      </c>
      <c r="M192" s="230">
        <f t="shared" si="79"/>
        <v>0</v>
      </c>
      <c r="N192" s="230">
        <f t="shared" si="79"/>
        <v>0</v>
      </c>
      <c r="O192" s="258">
        <f t="shared" si="79"/>
        <v>5451572.4300000006</v>
      </c>
    </row>
    <row r="193" spans="1:15" s="184" customFormat="1" ht="47.25" customHeight="1" x14ac:dyDescent="0.3">
      <c r="A193" s="354"/>
      <c r="B193" s="328"/>
      <c r="C193" s="324"/>
      <c r="D193" s="207" t="s">
        <v>50</v>
      </c>
      <c r="E193" s="231">
        <v>0</v>
      </c>
      <c r="F193" s="232">
        <v>0</v>
      </c>
      <c r="G193" s="232">
        <v>0</v>
      </c>
      <c r="H193" s="234">
        <v>0</v>
      </c>
      <c r="I193" s="234">
        <v>0</v>
      </c>
      <c r="J193" s="234">
        <f>J197</f>
        <v>0</v>
      </c>
      <c r="K193" s="234">
        <v>0</v>
      </c>
      <c r="L193" s="234">
        <v>0</v>
      </c>
      <c r="M193" s="234">
        <v>0</v>
      </c>
      <c r="N193" s="234">
        <v>0</v>
      </c>
      <c r="O193" s="259">
        <f t="shared" ref="O193:O200" si="80">SUM(E193:N193)</f>
        <v>0</v>
      </c>
    </row>
    <row r="194" spans="1:15" s="184" customFormat="1" ht="78.75" customHeight="1" x14ac:dyDescent="0.3">
      <c r="A194" s="354"/>
      <c r="B194" s="328"/>
      <c r="C194" s="324"/>
      <c r="D194" s="204" t="s">
        <v>236</v>
      </c>
      <c r="E194" s="229">
        <v>0</v>
      </c>
      <c r="F194" s="230">
        <v>0</v>
      </c>
      <c r="G194" s="230">
        <v>0</v>
      </c>
      <c r="H194" s="234">
        <v>1485000</v>
      </c>
      <c r="I194" s="234">
        <v>0</v>
      </c>
      <c r="J194" s="234">
        <f>J198</f>
        <v>3921450.48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si="80"/>
        <v>5406450.4800000004</v>
      </c>
    </row>
    <row r="195" spans="1:15" s="184" customFormat="1" ht="301.5" customHeight="1" x14ac:dyDescent="0.3">
      <c r="A195" s="340"/>
      <c r="B195" s="329"/>
      <c r="C195" s="325"/>
      <c r="D195" s="204" t="s">
        <v>235</v>
      </c>
      <c r="E195" s="229">
        <v>0</v>
      </c>
      <c r="F195" s="230">
        <v>0</v>
      </c>
      <c r="G195" s="230">
        <v>0</v>
      </c>
      <c r="H195" s="234">
        <v>5511.34</v>
      </c>
      <c r="I195" s="234">
        <v>0</v>
      </c>
      <c r="J195" s="234">
        <v>39610.61</v>
      </c>
      <c r="K195" s="234">
        <v>0</v>
      </c>
      <c r="L195" s="234">
        <v>0</v>
      </c>
      <c r="M195" s="234">
        <v>0</v>
      </c>
      <c r="N195" s="234">
        <v>0</v>
      </c>
      <c r="O195" s="234">
        <f t="shared" si="80"/>
        <v>45121.95</v>
      </c>
    </row>
    <row r="196" spans="1:15" s="184" customFormat="1" ht="186.75" customHeight="1" x14ac:dyDescent="0.3">
      <c r="A196" s="371" t="s">
        <v>343</v>
      </c>
      <c r="B196" s="327" t="s">
        <v>344</v>
      </c>
      <c r="C196" s="323" t="s">
        <v>246</v>
      </c>
      <c r="D196" s="204" t="s">
        <v>238</v>
      </c>
      <c r="E196" s="229">
        <f>E197+E198+E200</f>
        <v>0</v>
      </c>
      <c r="F196" s="230">
        <f t="shared" ref="F196:N196" si="81">F197+F198+F200</f>
        <v>0</v>
      </c>
      <c r="G196" s="230">
        <f t="shared" si="81"/>
        <v>0</v>
      </c>
      <c r="H196" s="230">
        <f t="shared" si="81"/>
        <v>0</v>
      </c>
      <c r="I196" s="230">
        <f t="shared" si="81"/>
        <v>0</v>
      </c>
      <c r="J196" s="230">
        <f>J197+J198+J200+J199</f>
        <v>3961061.0900000003</v>
      </c>
      <c r="K196" s="230">
        <f t="shared" si="81"/>
        <v>0</v>
      </c>
      <c r="L196" s="230">
        <f t="shared" si="81"/>
        <v>0</v>
      </c>
      <c r="M196" s="230">
        <f t="shared" si="81"/>
        <v>0</v>
      </c>
      <c r="N196" s="230">
        <f t="shared" si="81"/>
        <v>0</v>
      </c>
      <c r="O196" s="258">
        <f t="shared" si="80"/>
        <v>3961061.0900000003</v>
      </c>
    </row>
    <row r="197" spans="1:15" s="184" customFormat="1" ht="186.75" customHeight="1" x14ac:dyDescent="0.3">
      <c r="A197" s="354"/>
      <c r="B197" s="328"/>
      <c r="C197" s="324"/>
      <c r="D197" s="207" t="s">
        <v>50</v>
      </c>
      <c r="E197" s="231">
        <v>0</v>
      </c>
      <c r="F197" s="232">
        <v>0</v>
      </c>
      <c r="G197" s="232">
        <v>0</v>
      </c>
      <c r="H197" s="234">
        <v>0</v>
      </c>
      <c r="I197" s="234">
        <v>0</v>
      </c>
      <c r="J197" s="234">
        <v>0</v>
      </c>
      <c r="K197" s="234">
        <v>0</v>
      </c>
      <c r="L197" s="234">
        <v>0</v>
      </c>
      <c r="M197" s="234">
        <v>0</v>
      </c>
      <c r="N197" s="234">
        <v>0</v>
      </c>
      <c r="O197" s="259">
        <f t="shared" si="80"/>
        <v>0</v>
      </c>
    </row>
    <row r="198" spans="1:15" s="184" customFormat="1" ht="186.75" customHeight="1" x14ac:dyDescent="0.3">
      <c r="A198" s="354"/>
      <c r="B198" s="328"/>
      <c r="C198" s="324"/>
      <c r="D198" s="204" t="s">
        <v>236</v>
      </c>
      <c r="E198" s="229">
        <v>0</v>
      </c>
      <c r="F198" s="230">
        <v>0</v>
      </c>
      <c r="G198" s="230">
        <v>0</v>
      </c>
      <c r="H198" s="234">
        <v>0</v>
      </c>
      <c r="I198" s="234">
        <v>0</v>
      </c>
      <c r="J198" s="234">
        <v>3921450.48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3921450.48</v>
      </c>
    </row>
    <row r="199" spans="1:15" s="184" customFormat="1" ht="186.75" customHeight="1" x14ac:dyDescent="0.3">
      <c r="A199" s="354"/>
      <c r="B199" s="328"/>
      <c r="C199" s="324"/>
      <c r="D199" s="204" t="s">
        <v>348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6337.7</v>
      </c>
      <c r="K199" s="234"/>
      <c r="L199" s="234"/>
      <c r="M199" s="234"/>
      <c r="N199" s="234"/>
      <c r="O199" s="259">
        <f t="shared" si="80"/>
        <v>6337.7</v>
      </c>
    </row>
    <row r="200" spans="1:15" s="184" customFormat="1" ht="186.75" customHeight="1" x14ac:dyDescent="0.3">
      <c r="A200" s="340"/>
      <c r="B200" s="329"/>
      <c r="C200" s="325"/>
      <c r="D200" s="204" t="s">
        <v>235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33272.910000000003</v>
      </c>
      <c r="K200" s="234">
        <v>0</v>
      </c>
      <c r="L200" s="234">
        <v>0</v>
      </c>
      <c r="M200" s="234">
        <v>0</v>
      </c>
      <c r="N200" s="234">
        <v>0</v>
      </c>
      <c r="O200" s="234">
        <f t="shared" si="80"/>
        <v>33272.910000000003</v>
      </c>
    </row>
    <row r="201" spans="1:15" s="184" customFormat="1" ht="45.75" customHeight="1" x14ac:dyDescent="0.3">
      <c r="A201" s="260" t="s">
        <v>298</v>
      </c>
      <c r="B201" s="327" t="s">
        <v>296</v>
      </c>
      <c r="C201" s="236" t="s">
        <v>243</v>
      </c>
      <c r="D201" s="204" t="s">
        <v>238</v>
      </c>
      <c r="E201" s="229">
        <f>E202+E203+E204</f>
        <v>0</v>
      </c>
      <c r="F201" s="230">
        <f t="shared" ref="F201:O201" si="82">F202+F203+F204</f>
        <v>0</v>
      </c>
      <c r="G201" s="230">
        <f t="shared" si="82"/>
        <v>400000</v>
      </c>
      <c r="H201" s="230">
        <f t="shared" si="82"/>
        <v>0</v>
      </c>
      <c r="I201" s="230">
        <f t="shared" si="82"/>
        <v>0</v>
      </c>
      <c r="J201" s="230">
        <f t="shared" si="82"/>
        <v>0</v>
      </c>
      <c r="K201" s="230">
        <f t="shared" si="82"/>
        <v>0</v>
      </c>
      <c r="L201" s="230">
        <f t="shared" si="82"/>
        <v>0</v>
      </c>
      <c r="M201" s="230">
        <f t="shared" si="82"/>
        <v>0</v>
      </c>
      <c r="N201" s="230">
        <f t="shared" si="82"/>
        <v>0</v>
      </c>
      <c r="O201" s="230">
        <f t="shared" si="82"/>
        <v>400000</v>
      </c>
    </row>
    <row r="202" spans="1:15" s="184" customFormat="1" ht="45.75" customHeight="1" x14ac:dyDescent="0.3">
      <c r="A202" s="261"/>
      <c r="B202" s="356"/>
      <c r="C202" s="262"/>
      <c r="D202" s="207" t="s">
        <v>50</v>
      </c>
      <c r="E202" s="231">
        <v>0</v>
      </c>
      <c r="F202" s="232">
        <v>0</v>
      </c>
      <c r="G202" s="232">
        <v>0</v>
      </c>
      <c r="H202" s="234">
        <v>0</v>
      </c>
      <c r="I202" s="234">
        <v>0</v>
      </c>
      <c r="J202" s="234">
        <v>0</v>
      </c>
      <c r="K202" s="234">
        <v>0</v>
      </c>
      <c r="L202" s="234">
        <v>0</v>
      </c>
      <c r="M202" s="234">
        <v>0</v>
      </c>
      <c r="N202" s="234">
        <v>0</v>
      </c>
      <c r="O202" s="234">
        <f>SUM(E202:N202)</f>
        <v>0</v>
      </c>
    </row>
    <row r="203" spans="1:15" s="184" customFormat="1" ht="86.25" customHeight="1" x14ac:dyDescent="0.3">
      <c r="A203" s="261"/>
      <c r="B203" s="356"/>
      <c r="C203" s="262"/>
      <c r="D203" s="204" t="s">
        <v>236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96.75" customHeight="1" x14ac:dyDescent="0.3">
      <c r="A204" s="263"/>
      <c r="B204" s="357"/>
      <c r="C204" s="264"/>
      <c r="D204" s="204" t="s">
        <v>235</v>
      </c>
      <c r="E204" s="229">
        <v>0</v>
      </c>
      <c r="F204" s="230">
        <v>0</v>
      </c>
      <c r="G204" s="230">
        <v>400000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400000</v>
      </c>
    </row>
    <row r="205" spans="1:15" s="184" customFormat="1" ht="45.75" customHeight="1" x14ac:dyDescent="0.3">
      <c r="A205" s="260" t="s">
        <v>300</v>
      </c>
      <c r="B205" s="327" t="s">
        <v>323</v>
      </c>
      <c r="C205" s="236" t="s">
        <v>251</v>
      </c>
      <c r="D205" s="204" t="s">
        <v>238</v>
      </c>
      <c r="E205" s="229">
        <f>E206+E207+E208</f>
        <v>0</v>
      </c>
      <c r="F205" s="230">
        <f t="shared" ref="F205:O205" si="83">F206+F207+F208</f>
        <v>0</v>
      </c>
      <c r="G205" s="230">
        <f t="shared" si="83"/>
        <v>280015</v>
      </c>
      <c r="H205" s="230">
        <f t="shared" si="83"/>
        <v>0</v>
      </c>
      <c r="I205" s="230">
        <f t="shared" si="83"/>
        <v>0</v>
      </c>
      <c r="J205" s="230">
        <f t="shared" si="83"/>
        <v>1010101.01</v>
      </c>
      <c r="K205" s="230">
        <f t="shared" si="83"/>
        <v>0</v>
      </c>
      <c r="L205" s="230">
        <f t="shared" si="83"/>
        <v>1010101.01</v>
      </c>
      <c r="M205" s="230">
        <f t="shared" si="83"/>
        <v>1010101.01</v>
      </c>
      <c r="N205" s="230">
        <f t="shared" si="83"/>
        <v>0</v>
      </c>
      <c r="O205" s="230">
        <f t="shared" si="83"/>
        <v>3310318.0300000003</v>
      </c>
    </row>
    <row r="206" spans="1:15" s="184" customFormat="1" ht="45.75" customHeight="1" x14ac:dyDescent="0.3">
      <c r="A206" s="261"/>
      <c r="B206" s="356"/>
      <c r="C206" s="262"/>
      <c r="D206" s="207" t="s">
        <v>50</v>
      </c>
      <c r="E206" s="231">
        <v>0</v>
      </c>
      <c r="F206" s="232">
        <v>0</v>
      </c>
      <c r="G206" s="232">
        <v>0</v>
      </c>
      <c r="H206" s="234">
        <v>0</v>
      </c>
      <c r="I206" s="234">
        <v>0</v>
      </c>
      <c r="J206" s="234">
        <v>0</v>
      </c>
      <c r="K206" s="234">
        <v>0</v>
      </c>
      <c r="L206" s="234">
        <v>0</v>
      </c>
      <c r="M206" s="234">
        <v>0</v>
      </c>
      <c r="N206" s="234">
        <v>0</v>
      </c>
      <c r="O206" s="234">
        <f>SUM(E206:N206)</f>
        <v>0</v>
      </c>
    </row>
    <row r="207" spans="1:15" s="184" customFormat="1" ht="72" customHeight="1" x14ac:dyDescent="0.3">
      <c r="A207" s="261"/>
      <c r="B207" s="356"/>
      <c r="C207" s="262"/>
      <c r="D207" s="204" t="s">
        <v>236</v>
      </c>
      <c r="E207" s="229">
        <v>0</v>
      </c>
      <c r="F207" s="230">
        <v>0</v>
      </c>
      <c r="G207" s="230">
        <v>0</v>
      </c>
      <c r="H207" s="234">
        <v>0</v>
      </c>
      <c r="I207" s="234">
        <v>0</v>
      </c>
      <c r="J207" s="234">
        <v>1000000</v>
      </c>
      <c r="K207" s="234"/>
      <c r="L207" s="234">
        <v>1000000</v>
      </c>
      <c r="M207" s="234">
        <v>1000000</v>
      </c>
      <c r="N207" s="234">
        <v>0</v>
      </c>
      <c r="O207" s="234">
        <f>SUM(E207:N207)</f>
        <v>3000000</v>
      </c>
    </row>
    <row r="208" spans="1:15" s="184" customFormat="1" ht="325.5" customHeight="1" x14ac:dyDescent="0.3">
      <c r="A208" s="263"/>
      <c r="B208" s="357"/>
      <c r="C208" s="264"/>
      <c r="D208" s="204" t="s">
        <v>235</v>
      </c>
      <c r="E208" s="229">
        <v>0</v>
      </c>
      <c r="F208" s="230">
        <v>0</v>
      </c>
      <c r="G208" s="230">
        <v>280015</v>
      </c>
      <c r="H208" s="234">
        <v>0</v>
      </c>
      <c r="I208" s="234">
        <v>0</v>
      </c>
      <c r="J208" s="234">
        <v>10101.01</v>
      </c>
      <c r="K208" s="234"/>
      <c r="L208" s="234">
        <v>10101.01</v>
      </c>
      <c r="M208" s="234">
        <v>10101.01</v>
      </c>
      <c r="N208" s="234">
        <v>0</v>
      </c>
      <c r="O208" s="234">
        <f>SUM(E208:N208)</f>
        <v>310318.03000000003</v>
      </c>
    </row>
    <row r="209" spans="1:15" s="184" customFormat="1" ht="90.75" customHeight="1" x14ac:dyDescent="0.3">
      <c r="A209" s="260" t="s">
        <v>311</v>
      </c>
      <c r="B209" s="327" t="s">
        <v>318</v>
      </c>
      <c r="C209" s="236" t="s">
        <v>243</v>
      </c>
      <c r="D209" s="204" t="s">
        <v>238</v>
      </c>
      <c r="E209" s="229">
        <f>E210+E211+E212</f>
        <v>0</v>
      </c>
      <c r="F209" s="230">
        <f t="shared" ref="F209:O209" si="84">F210+F211+F212</f>
        <v>28480</v>
      </c>
      <c r="G209" s="230">
        <f t="shared" si="84"/>
        <v>358621</v>
      </c>
      <c r="H209" s="230">
        <f t="shared" si="84"/>
        <v>60962</v>
      </c>
      <c r="I209" s="230">
        <f t="shared" si="84"/>
        <v>791002.03</v>
      </c>
      <c r="J209" s="230">
        <f t="shared" si="84"/>
        <v>0</v>
      </c>
      <c r="K209" s="230">
        <f t="shared" si="84"/>
        <v>0</v>
      </c>
      <c r="L209" s="230">
        <f t="shared" si="84"/>
        <v>0</v>
      </c>
      <c r="M209" s="230">
        <f t="shared" si="84"/>
        <v>0</v>
      </c>
      <c r="N209" s="230">
        <f t="shared" si="84"/>
        <v>0</v>
      </c>
      <c r="O209" s="230">
        <f t="shared" si="84"/>
        <v>1239065.03</v>
      </c>
    </row>
    <row r="210" spans="1:15" s="184" customFormat="1" ht="90.75" customHeight="1" x14ac:dyDescent="0.3">
      <c r="A210" s="261"/>
      <c r="B210" s="356"/>
      <c r="C210" s="262"/>
      <c r="D210" s="207" t="s">
        <v>50</v>
      </c>
      <c r="E210" s="231">
        <v>0</v>
      </c>
      <c r="F210" s="232">
        <v>0</v>
      </c>
      <c r="G210" s="232">
        <v>0</v>
      </c>
      <c r="H210" s="234">
        <v>0</v>
      </c>
      <c r="I210" s="234">
        <v>0</v>
      </c>
      <c r="J210" s="234">
        <v>0</v>
      </c>
      <c r="K210" s="234">
        <v>0</v>
      </c>
      <c r="L210" s="234">
        <v>0</v>
      </c>
      <c r="M210" s="234">
        <v>0</v>
      </c>
      <c r="N210" s="234">
        <v>0</v>
      </c>
      <c r="O210" s="234">
        <f>SUM(E210:N210)</f>
        <v>0</v>
      </c>
    </row>
    <row r="211" spans="1:15" s="184" customFormat="1" ht="119.25" customHeight="1" x14ac:dyDescent="0.3">
      <c r="A211" s="261"/>
      <c r="B211" s="356"/>
      <c r="C211" s="262"/>
      <c r="D211" s="204" t="s">
        <v>236</v>
      </c>
      <c r="E211" s="229">
        <v>0</v>
      </c>
      <c r="F211" s="230">
        <v>0</v>
      </c>
      <c r="G211" s="230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99.75" customHeight="1" x14ac:dyDescent="0.3">
      <c r="A212" s="261"/>
      <c r="B212" s="356"/>
      <c r="C212" s="262"/>
      <c r="D212" s="212" t="s">
        <v>235</v>
      </c>
      <c r="E212" s="241">
        <v>0</v>
      </c>
      <c r="F212" s="242">
        <v>28480</v>
      </c>
      <c r="G212" s="242">
        <v>358621</v>
      </c>
      <c r="H212" s="265">
        <f>21303+39659</f>
        <v>60962</v>
      </c>
      <c r="I212" s="243">
        <f>742078.03+48924</f>
        <v>791002.03</v>
      </c>
      <c r="J212" s="243">
        <v>0</v>
      </c>
      <c r="K212" s="243">
        <v>0</v>
      </c>
      <c r="L212" s="243">
        <v>0</v>
      </c>
      <c r="M212" s="243">
        <v>0</v>
      </c>
      <c r="N212" s="243">
        <v>0</v>
      </c>
      <c r="O212" s="243">
        <f>SUM(E212:N212)</f>
        <v>1239065.03</v>
      </c>
    </row>
    <row r="213" spans="1:15" s="184" customFormat="1" ht="105.75" customHeight="1" x14ac:dyDescent="0.3">
      <c r="A213" s="260" t="s">
        <v>319</v>
      </c>
      <c r="B213" s="379" t="s">
        <v>312</v>
      </c>
      <c r="C213" s="327" t="s">
        <v>246</v>
      </c>
      <c r="D213" s="204" t="s">
        <v>238</v>
      </c>
      <c r="E213" s="229">
        <f>E214+E215+E216</f>
        <v>0</v>
      </c>
      <c r="F213" s="230">
        <f t="shared" ref="F213:O213" si="85">F214+F215+F216</f>
        <v>0</v>
      </c>
      <c r="G213" s="230">
        <f t="shared" si="85"/>
        <v>0</v>
      </c>
      <c r="H213" s="230">
        <f t="shared" si="85"/>
        <v>0</v>
      </c>
      <c r="I213" s="230">
        <f t="shared" si="85"/>
        <v>0</v>
      </c>
      <c r="J213" s="230">
        <f t="shared" si="85"/>
        <v>0</v>
      </c>
      <c r="K213" s="230">
        <f t="shared" si="85"/>
        <v>9996610.9499999993</v>
      </c>
      <c r="L213" s="230">
        <f t="shared" si="85"/>
        <v>0</v>
      </c>
      <c r="M213" s="230">
        <f t="shared" si="85"/>
        <v>0</v>
      </c>
      <c r="N213" s="230">
        <f t="shared" si="85"/>
        <v>0</v>
      </c>
      <c r="O213" s="230">
        <f t="shared" si="85"/>
        <v>9996610.9499999993</v>
      </c>
    </row>
    <row r="214" spans="1:15" s="184" customFormat="1" ht="90.75" customHeight="1" x14ac:dyDescent="0.3">
      <c r="A214" s="261"/>
      <c r="B214" s="380"/>
      <c r="C214" s="328"/>
      <c r="D214" s="207" t="s">
        <v>50</v>
      </c>
      <c r="E214" s="231">
        <v>0</v>
      </c>
      <c r="F214" s="232">
        <v>0</v>
      </c>
      <c r="G214" s="232">
        <v>0</v>
      </c>
      <c r="H214" s="234">
        <v>0</v>
      </c>
      <c r="I214" s="234">
        <v>0</v>
      </c>
      <c r="J214" s="234">
        <v>0</v>
      </c>
      <c r="K214" s="234">
        <v>0</v>
      </c>
      <c r="L214" s="234">
        <v>0</v>
      </c>
      <c r="M214" s="234">
        <v>0</v>
      </c>
      <c r="N214" s="234">
        <v>0</v>
      </c>
      <c r="O214" s="234">
        <f>SUM(E214:N214)</f>
        <v>0</v>
      </c>
    </row>
    <row r="215" spans="1:15" s="184" customFormat="1" ht="90.75" customHeight="1" x14ac:dyDescent="0.3">
      <c r="A215" s="261"/>
      <c r="B215" s="380"/>
      <c r="C215" s="328"/>
      <c r="D215" s="204" t="s">
        <v>236</v>
      </c>
      <c r="E215" s="229">
        <v>0</v>
      </c>
      <c r="F215" s="230">
        <v>0</v>
      </c>
      <c r="G215" s="230">
        <v>0</v>
      </c>
      <c r="H215" s="234">
        <v>0</v>
      </c>
      <c r="I215" s="234">
        <v>0</v>
      </c>
      <c r="J215" s="234">
        <v>0</v>
      </c>
      <c r="K215" s="234">
        <v>9994591.8399999999</v>
      </c>
      <c r="L215" s="234">
        <v>0</v>
      </c>
      <c r="M215" s="234">
        <v>0</v>
      </c>
      <c r="N215" s="234">
        <v>0</v>
      </c>
      <c r="O215" s="234">
        <f>SUM(E215:N215)</f>
        <v>9994591.8399999999</v>
      </c>
    </row>
    <row r="216" spans="1:15" s="184" customFormat="1" ht="98.25" customHeight="1" x14ac:dyDescent="0.3">
      <c r="A216" s="261"/>
      <c r="B216" s="380"/>
      <c r="C216" s="329"/>
      <c r="D216" s="212" t="s">
        <v>235</v>
      </c>
      <c r="E216" s="241">
        <v>0</v>
      </c>
      <c r="F216" s="242">
        <v>0</v>
      </c>
      <c r="G216" s="242">
        <v>0</v>
      </c>
      <c r="H216" s="243">
        <v>0</v>
      </c>
      <c r="I216" s="243">
        <v>0</v>
      </c>
      <c r="J216" s="243">
        <v>0</v>
      </c>
      <c r="K216" s="243">
        <v>2019.11</v>
      </c>
      <c r="L216" s="243">
        <v>0</v>
      </c>
      <c r="M216" s="243">
        <v>0</v>
      </c>
      <c r="N216" s="243">
        <v>0</v>
      </c>
      <c r="O216" s="243">
        <f>SUM(E216:N216)</f>
        <v>2019.11</v>
      </c>
    </row>
    <row r="217" spans="1:15" ht="34.5" customHeight="1" x14ac:dyDescent="0.3">
      <c r="A217" s="260" t="s">
        <v>320</v>
      </c>
      <c r="B217" s="379" t="s">
        <v>321</v>
      </c>
      <c r="C217" s="236" t="s">
        <v>243</v>
      </c>
      <c r="D217" s="204" t="s">
        <v>238</v>
      </c>
      <c r="E217" s="229">
        <f t="shared" ref="E217:O217" si="86">E218+E219+E220</f>
        <v>0</v>
      </c>
      <c r="F217" s="230">
        <f t="shared" si="86"/>
        <v>0</v>
      </c>
      <c r="G217" s="230">
        <f t="shared" si="86"/>
        <v>0</v>
      </c>
      <c r="H217" s="230">
        <f t="shared" si="86"/>
        <v>0</v>
      </c>
      <c r="I217" s="230">
        <f t="shared" si="86"/>
        <v>118747</v>
      </c>
      <c r="J217" s="230">
        <f t="shared" si="86"/>
        <v>0</v>
      </c>
      <c r="K217" s="230">
        <f t="shared" si="86"/>
        <v>0</v>
      </c>
      <c r="L217" s="230">
        <f t="shared" si="86"/>
        <v>0</v>
      </c>
      <c r="M217" s="230">
        <f t="shared" si="86"/>
        <v>0</v>
      </c>
      <c r="N217" s="230">
        <f t="shared" si="86"/>
        <v>0</v>
      </c>
      <c r="O217" s="230">
        <f t="shared" si="86"/>
        <v>118747</v>
      </c>
    </row>
    <row r="218" spans="1:15" ht="42" customHeight="1" x14ac:dyDescent="0.3">
      <c r="A218" s="261"/>
      <c r="B218" s="380"/>
      <c r="C218" s="262"/>
      <c r="D218" s="207" t="s">
        <v>50</v>
      </c>
      <c r="E218" s="231">
        <v>0</v>
      </c>
      <c r="F218" s="232">
        <v>0</v>
      </c>
      <c r="G218" s="232">
        <v>0</v>
      </c>
      <c r="H218" s="234">
        <v>0</v>
      </c>
      <c r="I218" s="234">
        <v>0</v>
      </c>
      <c r="J218" s="234">
        <v>0</v>
      </c>
      <c r="K218" s="234">
        <v>0</v>
      </c>
      <c r="L218" s="234">
        <v>0</v>
      </c>
      <c r="M218" s="234">
        <v>0</v>
      </c>
      <c r="N218" s="234">
        <v>0</v>
      </c>
      <c r="O218" s="234">
        <f>SUM(E218:N218)</f>
        <v>0</v>
      </c>
    </row>
    <row r="219" spans="1:15" ht="111.75" customHeight="1" x14ac:dyDescent="0.3">
      <c r="A219" s="261"/>
      <c r="B219" s="380"/>
      <c r="C219" s="262"/>
      <c r="D219" s="204" t="s">
        <v>236</v>
      </c>
      <c r="E219" s="229">
        <v>0</v>
      </c>
      <c r="F219" s="230">
        <v>0</v>
      </c>
      <c r="G219" s="230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80"/>
      <c r="C220" s="262"/>
      <c r="D220" s="212" t="s">
        <v>235</v>
      </c>
      <c r="E220" s="241">
        <v>0</v>
      </c>
      <c r="F220" s="242">
        <v>0</v>
      </c>
      <c r="G220" s="242">
        <v>0</v>
      </c>
      <c r="H220" s="243">
        <v>0</v>
      </c>
      <c r="I220" s="243">
        <v>118747</v>
      </c>
      <c r="J220" s="243">
        <v>0</v>
      </c>
      <c r="K220" s="243">
        <v>0</v>
      </c>
      <c r="L220" s="243">
        <v>0</v>
      </c>
      <c r="M220" s="243">
        <v>0</v>
      </c>
      <c r="N220" s="243">
        <v>0</v>
      </c>
      <c r="O220" s="243">
        <f>SUM(E220:N220)</f>
        <v>118747</v>
      </c>
    </row>
    <row r="221" spans="1:15" ht="46.5" customHeight="1" x14ac:dyDescent="0.3">
      <c r="A221" s="327" t="s">
        <v>360</v>
      </c>
      <c r="B221" s="381" t="s">
        <v>361</v>
      </c>
      <c r="C221" s="236" t="s">
        <v>243</v>
      </c>
      <c r="D221" s="237" t="s">
        <v>238</v>
      </c>
      <c r="E221" s="229">
        <v>0</v>
      </c>
      <c r="F221" s="230">
        <v>0</v>
      </c>
      <c r="G221" s="230">
        <v>0</v>
      </c>
      <c r="H221" s="234">
        <v>0</v>
      </c>
      <c r="I221" s="234">
        <v>0</v>
      </c>
      <c r="J221" s="234">
        <v>337500</v>
      </c>
      <c r="K221" s="234">
        <v>0</v>
      </c>
      <c r="L221" s="234">
        <v>0</v>
      </c>
      <c r="M221" s="234">
        <v>0</v>
      </c>
      <c r="N221" s="234">
        <v>0</v>
      </c>
      <c r="O221" s="234">
        <f>SUM(E221:N221)</f>
        <v>337500</v>
      </c>
    </row>
    <row r="222" spans="1:15" ht="98.25" customHeight="1" x14ac:dyDescent="0.3">
      <c r="A222" s="329"/>
      <c r="B222" s="382"/>
      <c r="C222" s="237"/>
      <c r="D222" s="237" t="s">
        <v>336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09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20.25" customHeight="1" thickBot="1" x14ac:dyDescent="0.35">
      <c r="A223" s="376" t="s">
        <v>281</v>
      </c>
      <c r="B223" s="377"/>
      <c r="C223" s="377"/>
      <c r="D223" s="377"/>
      <c r="E223" s="377"/>
      <c r="F223" s="377"/>
      <c r="G223" s="377"/>
      <c r="H223" s="377"/>
      <c r="I223" s="377"/>
      <c r="J223" s="377"/>
      <c r="K223" s="377"/>
      <c r="L223" s="377"/>
      <c r="M223" s="377"/>
      <c r="N223" s="377"/>
      <c r="O223" s="378"/>
    </row>
    <row r="224" spans="1:15" ht="25.5" x14ac:dyDescent="0.3">
      <c r="A224" s="364" t="s">
        <v>238</v>
      </c>
      <c r="B224" s="365"/>
      <c r="C224" s="365"/>
      <c r="D224" s="366"/>
      <c r="E224" s="266">
        <f t="shared" ref="E224:O224" si="87">E225+E226+E227</f>
        <v>0</v>
      </c>
      <c r="F224" s="266">
        <f t="shared" si="87"/>
        <v>0</v>
      </c>
      <c r="G224" s="266">
        <f t="shared" si="87"/>
        <v>0</v>
      </c>
      <c r="H224" s="266">
        <f t="shared" si="87"/>
        <v>0</v>
      </c>
      <c r="I224" s="266">
        <f t="shared" si="87"/>
        <v>0</v>
      </c>
      <c r="J224" s="266">
        <f t="shared" si="87"/>
        <v>0</v>
      </c>
      <c r="K224" s="266">
        <f t="shared" si="87"/>
        <v>0</v>
      </c>
      <c r="L224" s="266">
        <f t="shared" si="87"/>
        <v>0</v>
      </c>
      <c r="M224" s="266">
        <f t="shared" si="87"/>
        <v>0</v>
      </c>
      <c r="N224" s="266">
        <f t="shared" si="87"/>
        <v>0</v>
      </c>
      <c r="O224" s="255">
        <f t="shared" si="87"/>
        <v>0</v>
      </c>
    </row>
    <row r="225" spans="1:15" ht="25.5" x14ac:dyDescent="0.3">
      <c r="A225" s="336" t="s">
        <v>50</v>
      </c>
      <c r="B225" s="337"/>
      <c r="C225" s="337"/>
      <c r="D225" s="338"/>
      <c r="E225" s="257">
        <f>E229</f>
        <v>0</v>
      </c>
      <c r="F225" s="257">
        <f t="shared" ref="F225:N225" si="88">F229</f>
        <v>0</v>
      </c>
      <c r="G225" s="257">
        <f t="shared" si="88"/>
        <v>0</v>
      </c>
      <c r="H225" s="257">
        <f t="shared" si="88"/>
        <v>0</v>
      </c>
      <c r="I225" s="257">
        <f t="shared" si="88"/>
        <v>0</v>
      </c>
      <c r="J225" s="257">
        <f t="shared" si="88"/>
        <v>0</v>
      </c>
      <c r="K225" s="257">
        <f t="shared" si="88"/>
        <v>0</v>
      </c>
      <c r="L225" s="257">
        <f t="shared" si="88"/>
        <v>0</v>
      </c>
      <c r="M225" s="257">
        <f t="shared" si="88"/>
        <v>0</v>
      </c>
      <c r="N225" s="257">
        <f t="shared" si="88"/>
        <v>0</v>
      </c>
      <c r="O225" s="259">
        <f>SUM(E225:N225)</f>
        <v>0</v>
      </c>
    </row>
    <row r="226" spans="1:15" ht="69.75" customHeight="1" x14ac:dyDescent="0.3">
      <c r="A226" s="336" t="s">
        <v>236</v>
      </c>
      <c r="B226" s="337"/>
      <c r="C226" s="337"/>
      <c r="D226" s="338"/>
      <c r="E226" s="257">
        <f>E230</f>
        <v>0</v>
      </c>
      <c r="F226" s="257">
        <f t="shared" ref="F226:N226" si="89">F230</f>
        <v>0</v>
      </c>
      <c r="G226" s="257">
        <f t="shared" si="89"/>
        <v>0</v>
      </c>
      <c r="H226" s="257">
        <f t="shared" si="89"/>
        <v>0</v>
      </c>
      <c r="I226" s="257">
        <f t="shared" si="89"/>
        <v>0</v>
      </c>
      <c r="J226" s="257">
        <f t="shared" si="89"/>
        <v>0</v>
      </c>
      <c r="K226" s="257">
        <f t="shared" si="89"/>
        <v>0</v>
      </c>
      <c r="L226" s="257">
        <f t="shared" si="89"/>
        <v>0</v>
      </c>
      <c r="M226" s="257">
        <f t="shared" si="89"/>
        <v>0</v>
      </c>
      <c r="N226" s="257">
        <f t="shared" si="89"/>
        <v>0</v>
      </c>
      <c r="O226" s="259">
        <f>SUM(E226:N226)</f>
        <v>0</v>
      </c>
    </row>
    <row r="227" spans="1:15" ht="112.5" customHeight="1" x14ac:dyDescent="0.3">
      <c r="A227" s="336" t="s">
        <v>235</v>
      </c>
      <c r="B227" s="337"/>
      <c r="C227" s="337"/>
      <c r="D227" s="338"/>
      <c r="E227" s="257">
        <f>E231</f>
        <v>0</v>
      </c>
      <c r="F227" s="257">
        <f t="shared" ref="F227:N227" si="90">F231</f>
        <v>0</v>
      </c>
      <c r="G227" s="257">
        <f t="shared" si="90"/>
        <v>0</v>
      </c>
      <c r="H227" s="257">
        <f t="shared" si="90"/>
        <v>0</v>
      </c>
      <c r="I227" s="257">
        <f t="shared" si="90"/>
        <v>0</v>
      </c>
      <c r="J227" s="257">
        <f t="shared" si="90"/>
        <v>0</v>
      </c>
      <c r="K227" s="257">
        <f t="shared" si="90"/>
        <v>0</v>
      </c>
      <c r="L227" s="257">
        <f t="shared" si="90"/>
        <v>0</v>
      </c>
      <c r="M227" s="257">
        <f t="shared" si="90"/>
        <v>0</v>
      </c>
      <c r="N227" s="257">
        <f t="shared" si="90"/>
        <v>0</v>
      </c>
      <c r="O227" s="259">
        <f>SUM(E227:N227)</f>
        <v>0</v>
      </c>
    </row>
    <row r="228" spans="1:15" ht="29.45" customHeight="1" x14ac:dyDescent="0.3">
      <c r="A228" s="353" t="s">
        <v>282</v>
      </c>
      <c r="B228" s="327" t="s">
        <v>283</v>
      </c>
      <c r="C228" s="323" t="s">
        <v>303</v>
      </c>
      <c r="D228" s="204" t="s">
        <v>238</v>
      </c>
      <c r="E228" s="230">
        <f>E229+E230+E231</f>
        <v>0</v>
      </c>
      <c r="F228" s="230">
        <f t="shared" ref="F228:N228" si="91">F229+F230+F231</f>
        <v>0</v>
      </c>
      <c r="G228" s="230">
        <f t="shared" si="91"/>
        <v>0</v>
      </c>
      <c r="H228" s="230">
        <f t="shared" si="91"/>
        <v>0</v>
      </c>
      <c r="I228" s="230">
        <f t="shared" si="91"/>
        <v>0</v>
      </c>
      <c r="J228" s="230">
        <f t="shared" si="91"/>
        <v>0</v>
      </c>
      <c r="K228" s="230">
        <f t="shared" si="91"/>
        <v>0</v>
      </c>
      <c r="L228" s="230">
        <f t="shared" si="91"/>
        <v>0</v>
      </c>
      <c r="M228" s="230">
        <f t="shared" si="91"/>
        <v>0</v>
      </c>
      <c r="N228" s="230">
        <f t="shared" si="91"/>
        <v>0</v>
      </c>
      <c r="O228" s="258">
        <f>O229+O230+O231</f>
        <v>0</v>
      </c>
    </row>
    <row r="229" spans="1:15" ht="93.75" customHeight="1" x14ac:dyDescent="0.3">
      <c r="A229" s="354"/>
      <c r="B229" s="328"/>
      <c r="C229" s="324"/>
      <c r="D229" s="207" t="s">
        <v>50</v>
      </c>
      <c r="E229" s="232">
        <v>0</v>
      </c>
      <c r="F229" s="232">
        <v>0</v>
      </c>
      <c r="G229" s="232">
        <v>0</v>
      </c>
      <c r="H229" s="234">
        <v>0</v>
      </c>
      <c r="I229" s="234">
        <v>0</v>
      </c>
      <c r="J229" s="234">
        <v>0</v>
      </c>
      <c r="K229" s="234">
        <v>0</v>
      </c>
      <c r="L229" s="234">
        <v>0</v>
      </c>
      <c r="M229" s="234">
        <v>0</v>
      </c>
      <c r="N229" s="234">
        <v>0</v>
      </c>
      <c r="O229" s="259">
        <f>SUM(E229:N229)</f>
        <v>0</v>
      </c>
    </row>
    <row r="230" spans="1:15" ht="93" customHeight="1" x14ac:dyDescent="0.3">
      <c r="A230" s="354"/>
      <c r="B230" s="328"/>
      <c r="C230" s="324"/>
      <c r="D230" s="204" t="s">
        <v>236</v>
      </c>
      <c r="E230" s="230">
        <v>0</v>
      </c>
      <c r="F230" s="230">
        <v>0</v>
      </c>
      <c r="G230" s="230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195.75" customHeight="1" thickBot="1" x14ac:dyDescent="0.35">
      <c r="A231" s="354"/>
      <c r="B231" s="328"/>
      <c r="C231" s="324"/>
      <c r="D231" s="212" t="s">
        <v>235</v>
      </c>
      <c r="E231" s="242">
        <v>0</v>
      </c>
      <c r="F231" s="242">
        <v>0</v>
      </c>
      <c r="G231" s="242">
        <v>0</v>
      </c>
      <c r="H231" s="243">
        <v>0</v>
      </c>
      <c r="I231" s="243">
        <v>0</v>
      </c>
      <c r="J231" s="243">
        <v>0</v>
      </c>
      <c r="K231" s="243">
        <v>0</v>
      </c>
      <c r="L231" s="243">
        <v>0</v>
      </c>
      <c r="M231" s="243">
        <v>0</v>
      </c>
      <c r="N231" s="243">
        <v>0</v>
      </c>
      <c r="O231" s="267">
        <f>SUM(E231:N231)</f>
        <v>0</v>
      </c>
    </row>
    <row r="232" spans="1:15" ht="20.25" customHeight="1" thickBot="1" x14ac:dyDescent="0.35">
      <c r="A232" s="372" t="s">
        <v>284</v>
      </c>
      <c r="B232" s="373"/>
      <c r="C232" s="373"/>
      <c r="D232" s="373"/>
      <c r="E232" s="373"/>
      <c r="F232" s="373"/>
      <c r="G232" s="373"/>
      <c r="H232" s="373"/>
      <c r="I232" s="373"/>
      <c r="J232" s="373"/>
      <c r="K232" s="373"/>
      <c r="L232" s="373"/>
      <c r="M232" s="373"/>
      <c r="N232" s="373"/>
      <c r="O232" s="374"/>
    </row>
    <row r="233" spans="1:15" ht="25.5" x14ac:dyDescent="0.3">
      <c r="A233" s="364" t="s">
        <v>238</v>
      </c>
      <c r="B233" s="365"/>
      <c r="C233" s="365"/>
      <c r="D233" s="366"/>
      <c r="E233" s="266">
        <f>E237</f>
        <v>0</v>
      </c>
      <c r="F233" s="266">
        <f t="shared" ref="F233:O233" si="92">F234+F235+F236</f>
        <v>0</v>
      </c>
      <c r="G233" s="266">
        <f t="shared" si="92"/>
        <v>0</v>
      </c>
      <c r="H233" s="255">
        <f>H234+H235+H236</f>
        <v>209876</v>
      </c>
      <c r="I233" s="266">
        <f t="shared" si="92"/>
        <v>0</v>
      </c>
      <c r="J233" s="266">
        <f t="shared" si="92"/>
        <v>0</v>
      </c>
      <c r="K233" s="266">
        <f t="shared" si="92"/>
        <v>925300</v>
      </c>
      <c r="L233" s="266">
        <f>SUM(K237)</f>
        <v>925300</v>
      </c>
      <c r="M233" s="266">
        <f t="shared" si="92"/>
        <v>0</v>
      </c>
      <c r="N233" s="266">
        <f t="shared" si="92"/>
        <v>0</v>
      </c>
      <c r="O233" s="255">
        <f t="shared" si="92"/>
        <v>1135176</v>
      </c>
    </row>
    <row r="234" spans="1:15" ht="25.5" x14ac:dyDescent="0.3">
      <c r="A234" s="336" t="s">
        <v>50</v>
      </c>
      <c r="B234" s="337"/>
      <c r="C234" s="337"/>
      <c r="D234" s="338"/>
      <c r="E234" s="257">
        <f>E238</f>
        <v>0</v>
      </c>
      <c r="F234" s="257">
        <f t="shared" ref="F234:N234" si="93">F238</f>
        <v>0</v>
      </c>
      <c r="G234" s="257">
        <f t="shared" si="93"/>
        <v>0</v>
      </c>
      <c r="H234" s="268">
        <f t="shared" si="93"/>
        <v>0</v>
      </c>
      <c r="I234" s="257">
        <f t="shared" si="93"/>
        <v>0</v>
      </c>
      <c r="J234" s="257">
        <f t="shared" si="93"/>
        <v>0</v>
      </c>
      <c r="K234" s="257">
        <f t="shared" si="93"/>
        <v>0</v>
      </c>
      <c r="L234" s="257">
        <f t="shared" si="93"/>
        <v>0</v>
      </c>
      <c r="M234" s="257">
        <f t="shared" si="93"/>
        <v>0</v>
      </c>
      <c r="N234" s="257">
        <f t="shared" si="93"/>
        <v>0</v>
      </c>
      <c r="O234" s="259">
        <f t="shared" ref="O234:O240" si="94">SUM(E234:N234)</f>
        <v>0</v>
      </c>
    </row>
    <row r="235" spans="1:15" ht="60.75" customHeight="1" x14ac:dyDescent="0.3">
      <c r="A235" s="336" t="s">
        <v>236</v>
      </c>
      <c r="B235" s="337"/>
      <c r="C235" s="337"/>
      <c r="D235" s="338"/>
      <c r="E235" s="257">
        <f>E239</f>
        <v>0</v>
      </c>
      <c r="F235" s="257">
        <f t="shared" ref="F235:N235" si="95">F239</f>
        <v>0</v>
      </c>
      <c r="G235" s="257">
        <f t="shared" si="95"/>
        <v>0</v>
      </c>
      <c r="H235" s="268">
        <f t="shared" si="95"/>
        <v>0</v>
      </c>
      <c r="I235" s="257">
        <f t="shared" si="95"/>
        <v>0</v>
      </c>
      <c r="J235" s="257">
        <f t="shared" si="95"/>
        <v>0</v>
      </c>
      <c r="K235" s="257">
        <f t="shared" si="95"/>
        <v>0</v>
      </c>
      <c r="L235" s="257">
        <f t="shared" si="95"/>
        <v>0</v>
      </c>
      <c r="M235" s="257">
        <f t="shared" si="95"/>
        <v>0</v>
      </c>
      <c r="N235" s="257">
        <f t="shared" si="95"/>
        <v>0</v>
      </c>
      <c r="O235" s="259">
        <f t="shared" si="94"/>
        <v>0</v>
      </c>
    </row>
    <row r="236" spans="1:15" ht="87.75" customHeight="1" x14ac:dyDescent="0.3">
      <c r="A236" s="336" t="s">
        <v>235</v>
      </c>
      <c r="B236" s="337"/>
      <c r="C236" s="337"/>
      <c r="D236" s="338"/>
      <c r="E236" s="257">
        <f>E240</f>
        <v>0</v>
      </c>
      <c r="F236" s="257">
        <f t="shared" ref="F236:N236" si="96">F240</f>
        <v>0</v>
      </c>
      <c r="G236" s="257">
        <f t="shared" si="96"/>
        <v>0</v>
      </c>
      <c r="H236" s="268">
        <f t="shared" si="96"/>
        <v>209876</v>
      </c>
      <c r="I236" s="257">
        <f t="shared" si="96"/>
        <v>0</v>
      </c>
      <c r="J236" s="257">
        <f t="shared" si="96"/>
        <v>0</v>
      </c>
      <c r="K236" s="257">
        <f t="shared" si="96"/>
        <v>925300</v>
      </c>
      <c r="L236" s="257">
        <f t="shared" si="96"/>
        <v>0</v>
      </c>
      <c r="M236" s="257">
        <f t="shared" si="96"/>
        <v>0</v>
      </c>
      <c r="N236" s="257">
        <f t="shared" si="96"/>
        <v>0</v>
      </c>
      <c r="O236" s="259">
        <f t="shared" si="94"/>
        <v>1135176</v>
      </c>
    </row>
    <row r="237" spans="1:15" ht="26.25" x14ac:dyDescent="0.3">
      <c r="A237" s="353" t="s">
        <v>285</v>
      </c>
      <c r="B237" s="327" t="s">
        <v>286</v>
      </c>
      <c r="C237" s="323"/>
      <c r="D237" s="204" t="s">
        <v>238</v>
      </c>
      <c r="E237" s="230">
        <f>E238+E239+E240</f>
        <v>0</v>
      </c>
      <c r="F237" s="230">
        <f t="shared" ref="F237:N237" si="97">F238+F239+F240</f>
        <v>0</v>
      </c>
      <c r="G237" s="230">
        <f t="shared" si="97"/>
        <v>0</v>
      </c>
      <c r="H237" s="258">
        <f t="shared" si="97"/>
        <v>209876</v>
      </c>
      <c r="I237" s="230">
        <f t="shared" si="97"/>
        <v>0</v>
      </c>
      <c r="J237" s="230">
        <f t="shared" si="97"/>
        <v>0</v>
      </c>
      <c r="K237" s="230">
        <f>SUM(K241+K245+K249+K253+K257)</f>
        <v>925300</v>
      </c>
      <c r="L237" s="230">
        <f t="shared" si="97"/>
        <v>0</v>
      </c>
      <c r="M237" s="230">
        <f t="shared" si="97"/>
        <v>0</v>
      </c>
      <c r="N237" s="230">
        <f t="shared" si="97"/>
        <v>0</v>
      </c>
      <c r="O237" s="258">
        <f t="shared" si="94"/>
        <v>1135176</v>
      </c>
    </row>
    <row r="238" spans="1:15" ht="52.5" x14ac:dyDescent="0.3">
      <c r="A238" s="354"/>
      <c r="B238" s="328"/>
      <c r="C238" s="324"/>
      <c r="D238" s="207" t="s">
        <v>50</v>
      </c>
      <c r="E238" s="232">
        <f>E242+E246+E250</f>
        <v>0</v>
      </c>
      <c r="F238" s="232">
        <f t="shared" ref="F238:N238" si="98">F242+F246+F250</f>
        <v>0</v>
      </c>
      <c r="G238" s="232">
        <f t="shared" si="98"/>
        <v>0</v>
      </c>
      <c r="H238" s="269">
        <f t="shared" si="98"/>
        <v>0</v>
      </c>
      <c r="I238" s="232">
        <f t="shared" si="98"/>
        <v>0</v>
      </c>
      <c r="J238" s="232">
        <f t="shared" si="98"/>
        <v>0</v>
      </c>
      <c r="K238" s="230">
        <f>SUM(K242+K246+K250+K254+K258)</f>
        <v>0</v>
      </c>
      <c r="L238" s="232">
        <f t="shared" si="98"/>
        <v>0</v>
      </c>
      <c r="M238" s="232">
        <f t="shared" si="98"/>
        <v>0</v>
      </c>
      <c r="N238" s="232">
        <f t="shared" si="98"/>
        <v>0</v>
      </c>
      <c r="O238" s="259">
        <f t="shared" si="94"/>
        <v>0</v>
      </c>
    </row>
    <row r="239" spans="1:15" ht="73.5" customHeight="1" x14ac:dyDescent="0.3">
      <c r="A239" s="354"/>
      <c r="B239" s="328"/>
      <c r="C239" s="324"/>
      <c r="D239" s="204" t="s">
        <v>236</v>
      </c>
      <c r="E239" s="230">
        <f>E243+E247+E251</f>
        <v>0</v>
      </c>
      <c r="F239" s="230">
        <f t="shared" ref="F239:N239" si="99">F243+F247+F251</f>
        <v>0</v>
      </c>
      <c r="G239" s="230">
        <f t="shared" si="99"/>
        <v>0</v>
      </c>
      <c r="H239" s="258">
        <f t="shared" si="99"/>
        <v>0</v>
      </c>
      <c r="I239" s="230">
        <f t="shared" si="99"/>
        <v>0</v>
      </c>
      <c r="J239" s="230">
        <f t="shared" si="99"/>
        <v>0</v>
      </c>
      <c r="K239" s="230">
        <f t="shared" ref="K239:K240" si="100">SUM(K243+K247+K251+K255+K259)</f>
        <v>0</v>
      </c>
      <c r="L239" s="230">
        <f t="shared" si="99"/>
        <v>0</v>
      </c>
      <c r="M239" s="230">
        <f t="shared" si="99"/>
        <v>0</v>
      </c>
      <c r="N239" s="230">
        <f t="shared" si="99"/>
        <v>0</v>
      </c>
      <c r="O239" s="259">
        <f t="shared" si="94"/>
        <v>0</v>
      </c>
    </row>
    <row r="240" spans="1:15" ht="98.25" customHeight="1" x14ac:dyDescent="0.3">
      <c r="A240" s="340"/>
      <c r="B240" s="329"/>
      <c r="C240" s="325"/>
      <c r="D240" s="204" t="s">
        <v>235</v>
      </c>
      <c r="E240" s="230">
        <f>E244+E248+E252</f>
        <v>0</v>
      </c>
      <c r="F240" s="230">
        <f t="shared" ref="F240:N240" si="101">F244+F248+F252</f>
        <v>0</v>
      </c>
      <c r="G240" s="230">
        <f t="shared" si="101"/>
        <v>0</v>
      </c>
      <c r="H240" s="258">
        <f t="shared" si="101"/>
        <v>209876</v>
      </c>
      <c r="I240" s="230">
        <f t="shared" si="101"/>
        <v>0</v>
      </c>
      <c r="J240" s="230">
        <f t="shared" si="101"/>
        <v>0</v>
      </c>
      <c r="K240" s="230">
        <f t="shared" si="100"/>
        <v>925300</v>
      </c>
      <c r="L240" s="230">
        <f t="shared" si="101"/>
        <v>0</v>
      </c>
      <c r="M240" s="230">
        <f t="shared" si="101"/>
        <v>0</v>
      </c>
      <c r="N240" s="230">
        <f t="shared" si="101"/>
        <v>0</v>
      </c>
      <c r="O240" s="259">
        <f t="shared" si="94"/>
        <v>1135176</v>
      </c>
    </row>
    <row r="241" spans="1:15" ht="26.25" x14ac:dyDescent="0.3">
      <c r="A241" s="326" t="s">
        <v>287</v>
      </c>
      <c r="B241" s="315" t="s">
        <v>288</v>
      </c>
      <c r="C241" s="318" t="s">
        <v>251</v>
      </c>
      <c r="D241" s="204" t="s">
        <v>238</v>
      </c>
      <c r="E241" s="206">
        <f>E242+E243+E244</f>
        <v>0</v>
      </c>
      <c r="F241" s="206">
        <f t="shared" ref="F241:O241" si="102">F242+F243+F244</f>
        <v>0</v>
      </c>
      <c r="G241" s="206">
        <f t="shared" si="102"/>
        <v>0</v>
      </c>
      <c r="H241" s="270">
        <f t="shared" si="102"/>
        <v>81318.52</v>
      </c>
      <c r="I241" s="206">
        <f t="shared" si="102"/>
        <v>0</v>
      </c>
      <c r="J241" s="206">
        <f t="shared" si="102"/>
        <v>0</v>
      </c>
      <c r="K241" s="206">
        <f t="shared" si="102"/>
        <v>0</v>
      </c>
      <c r="L241" s="206">
        <f t="shared" si="102"/>
        <v>0</v>
      </c>
      <c r="M241" s="206">
        <f t="shared" si="102"/>
        <v>0</v>
      </c>
      <c r="N241" s="206">
        <f t="shared" si="102"/>
        <v>0</v>
      </c>
      <c r="O241" s="270">
        <f t="shared" si="102"/>
        <v>81318.52</v>
      </c>
    </row>
    <row r="242" spans="1:15" ht="52.5" x14ac:dyDescent="0.3">
      <c r="A242" s="313"/>
      <c r="B242" s="316"/>
      <c r="C242" s="319"/>
      <c r="D242" s="207" t="s">
        <v>50</v>
      </c>
      <c r="E242" s="214">
        <v>0</v>
      </c>
      <c r="F242" s="214">
        <v>0</v>
      </c>
      <c r="G242" s="214">
        <v>0</v>
      </c>
      <c r="H242" s="271">
        <v>0</v>
      </c>
      <c r="I242" s="209">
        <v>0</v>
      </c>
      <c r="J242" s="209">
        <v>0</v>
      </c>
      <c r="K242" s="209">
        <v>0</v>
      </c>
      <c r="L242" s="209">
        <v>0</v>
      </c>
      <c r="M242" s="209">
        <v>0</v>
      </c>
      <c r="N242" s="209">
        <v>0</v>
      </c>
      <c r="O242" s="271">
        <f>SUM(E242:N242)</f>
        <v>0</v>
      </c>
    </row>
    <row r="243" spans="1:15" ht="85.5" customHeight="1" x14ac:dyDescent="0.3">
      <c r="A243" s="313"/>
      <c r="B243" s="316"/>
      <c r="C243" s="319"/>
      <c r="D243" s="204" t="s">
        <v>236</v>
      </c>
      <c r="E243" s="206">
        <v>0</v>
      </c>
      <c r="F243" s="206">
        <v>0</v>
      </c>
      <c r="G243" s="206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97.5" customHeight="1" x14ac:dyDescent="0.3">
      <c r="A244" s="314"/>
      <c r="B244" s="317"/>
      <c r="C244" s="320"/>
      <c r="D244" s="204" t="s">
        <v>235</v>
      </c>
      <c r="E244" s="206">
        <v>0</v>
      </c>
      <c r="F244" s="206">
        <v>0</v>
      </c>
      <c r="G244" s="206">
        <v>0</v>
      </c>
      <c r="H244" s="271">
        <v>81318.52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81318.52</v>
      </c>
    </row>
    <row r="245" spans="1:15" ht="26.25" x14ac:dyDescent="0.3">
      <c r="A245" s="312" t="s">
        <v>289</v>
      </c>
      <c r="B245" s="315" t="s">
        <v>317</v>
      </c>
      <c r="C245" s="318" t="s">
        <v>251</v>
      </c>
      <c r="D245" s="204" t="s">
        <v>238</v>
      </c>
      <c r="E245" s="206">
        <f>E246+E247+E248</f>
        <v>0</v>
      </c>
      <c r="F245" s="206">
        <f t="shared" ref="F245:O245" si="103">F246+F247+F248</f>
        <v>0</v>
      </c>
      <c r="G245" s="206">
        <f t="shared" si="103"/>
        <v>0</v>
      </c>
      <c r="H245" s="270">
        <f t="shared" si="103"/>
        <v>21681.48</v>
      </c>
      <c r="I245" s="206">
        <f t="shared" si="103"/>
        <v>0</v>
      </c>
      <c r="J245" s="206">
        <f t="shared" si="103"/>
        <v>0</v>
      </c>
      <c r="K245" s="206">
        <f t="shared" si="103"/>
        <v>0</v>
      </c>
      <c r="L245" s="206">
        <f t="shared" si="103"/>
        <v>0</v>
      </c>
      <c r="M245" s="206">
        <f t="shared" si="103"/>
        <v>0</v>
      </c>
      <c r="N245" s="206">
        <f t="shared" si="103"/>
        <v>0</v>
      </c>
      <c r="O245" s="270">
        <f t="shared" si="103"/>
        <v>21681.48</v>
      </c>
    </row>
    <row r="246" spans="1:15" ht="52.5" x14ac:dyDescent="0.3">
      <c r="A246" s="313"/>
      <c r="B246" s="316"/>
      <c r="C246" s="319"/>
      <c r="D246" s="207" t="s">
        <v>50</v>
      </c>
      <c r="E246" s="214">
        <v>0</v>
      </c>
      <c r="F246" s="214">
        <v>0</v>
      </c>
      <c r="G246" s="214">
        <v>0</v>
      </c>
      <c r="H246" s="271">
        <v>0</v>
      </c>
      <c r="I246" s="209">
        <v>0</v>
      </c>
      <c r="J246" s="209">
        <v>0</v>
      </c>
      <c r="K246" s="209">
        <v>0</v>
      </c>
      <c r="L246" s="209">
        <v>0</v>
      </c>
      <c r="M246" s="209">
        <v>0</v>
      </c>
      <c r="N246" s="209">
        <v>0</v>
      </c>
      <c r="O246" s="271">
        <f>SUM(E246:N246)</f>
        <v>0</v>
      </c>
    </row>
    <row r="247" spans="1:15" ht="69" customHeight="1" x14ac:dyDescent="0.3">
      <c r="A247" s="313"/>
      <c r="B247" s="316"/>
      <c r="C247" s="319"/>
      <c r="D247" s="204" t="s">
        <v>236</v>
      </c>
      <c r="E247" s="206">
        <v>0</v>
      </c>
      <c r="F247" s="206">
        <v>0</v>
      </c>
      <c r="G247" s="206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165" customHeight="1" x14ac:dyDescent="0.3">
      <c r="A248" s="314"/>
      <c r="B248" s="317"/>
      <c r="C248" s="320"/>
      <c r="D248" s="204" t="s">
        <v>235</v>
      </c>
      <c r="E248" s="206">
        <v>0</v>
      </c>
      <c r="F248" s="206">
        <v>0</v>
      </c>
      <c r="G248" s="206">
        <v>0</v>
      </c>
      <c r="H248" s="271">
        <v>21681.48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21681.48</v>
      </c>
    </row>
    <row r="249" spans="1:15" ht="26.25" x14ac:dyDescent="0.3">
      <c r="A249" s="312" t="s">
        <v>290</v>
      </c>
      <c r="B249" s="315" t="s">
        <v>291</v>
      </c>
      <c r="C249" s="318" t="s">
        <v>243</v>
      </c>
      <c r="D249" s="204" t="s">
        <v>238</v>
      </c>
      <c r="E249" s="206">
        <f>E250+E251+E252</f>
        <v>0</v>
      </c>
      <c r="F249" s="206">
        <f t="shared" ref="F249:O249" si="104">F250+F251+F252</f>
        <v>0</v>
      </c>
      <c r="G249" s="206">
        <f t="shared" si="104"/>
        <v>0</v>
      </c>
      <c r="H249" s="270">
        <f t="shared" si="104"/>
        <v>106876</v>
      </c>
      <c r="I249" s="206">
        <f t="shared" si="104"/>
        <v>0</v>
      </c>
      <c r="J249" s="206">
        <f t="shared" si="104"/>
        <v>0</v>
      </c>
      <c r="K249" s="206">
        <f t="shared" si="104"/>
        <v>0</v>
      </c>
      <c r="L249" s="206">
        <f t="shared" si="104"/>
        <v>0</v>
      </c>
      <c r="M249" s="206">
        <f t="shared" si="104"/>
        <v>0</v>
      </c>
      <c r="N249" s="206">
        <f t="shared" si="104"/>
        <v>0</v>
      </c>
      <c r="O249" s="270">
        <f t="shared" si="104"/>
        <v>106876</v>
      </c>
    </row>
    <row r="250" spans="1:15" ht="52.5" x14ac:dyDescent="0.3">
      <c r="A250" s="313"/>
      <c r="B250" s="316"/>
      <c r="C250" s="319"/>
      <c r="D250" s="207" t="s">
        <v>50</v>
      </c>
      <c r="E250" s="214">
        <v>0</v>
      </c>
      <c r="F250" s="214">
        <v>0</v>
      </c>
      <c r="G250" s="214">
        <v>0</v>
      </c>
      <c r="H250" s="271">
        <v>0</v>
      </c>
      <c r="I250" s="209">
        <v>0</v>
      </c>
      <c r="J250" s="209">
        <v>0</v>
      </c>
      <c r="K250" s="209">
        <v>0</v>
      </c>
      <c r="L250" s="209">
        <v>0</v>
      </c>
      <c r="M250" s="209">
        <v>0</v>
      </c>
      <c r="N250" s="209">
        <v>0</v>
      </c>
      <c r="O250" s="271">
        <f>SUM(E250:N250)</f>
        <v>0</v>
      </c>
    </row>
    <row r="251" spans="1:15" ht="78.75" x14ac:dyDescent="0.3">
      <c r="A251" s="313"/>
      <c r="B251" s="316"/>
      <c r="C251" s="319"/>
      <c r="D251" s="204" t="s">
        <v>236</v>
      </c>
      <c r="E251" s="206">
        <v>0</v>
      </c>
      <c r="F251" s="206">
        <v>0</v>
      </c>
      <c r="G251" s="206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105" x14ac:dyDescent="0.3">
      <c r="A252" s="314"/>
      <c r="B252" s="317"/>
      <c r="C252" s="320"/>
      <c r="D252" s="204" t="s">
        <v>235</v>
      </c>
      <c r="E252" s="206">
        <v>0</v>
      </c>
      <c r="F252" s="206">
        <v>0</v>
      </c>
      <c r="G252" s="206">
        <v>0</v>
      </c>
      <c r="H252" s="271">
        <v>106876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106876</v>
      </c>
    </row>
    <row r="253" spans="1:15" ht="26.25" x14ac:dyDescent="0.3">
      <c r="A253" s="312" t="s">
        <v>367</v>
      </c>
      <c r="B253" s="315" t="s">
        <v>369</v>
      </c>
      <c r="C253" s="318" t="s">
        <v>243</v>
      </c>
      <c r="D253" s="204" t="s">
        <v>238</v>
      </c>
      <c r="E253" s="206">
        <f>E254+E255+E256</f>
        <v>0</v>
      </c>
      <c r="F253" s="206">
        <f t="shared" ref="F253:O253" si="105">F254+F255+F256</f>
        <v>0</v>
      </c>
      <c r="G253" s="206">
        <f t="shared" si="105"/>
        <v>0</v>
      </c>
      <c r="H253" s="206">
        <f t="shared" ref="H253" si="106">H254+H255+H256</f>
        <v>0</v>
      </c>
      <c r="I253" s="206">
        <f t="shared" si="105"/>
        <v>0</v>
      </c>
      <c r="J253" s="206">
        <f t="shared" si="105"/>
        <v>0</v>
      </c>
      <c r="K253" s="270">
        <f t="shared" si="105"/>
        <v>834700</v>
      </c>
      <c r="L253" s="206">
        <f t="shared" si="105"/>
        <v>0</v>
      </c>
      <c r="M253" s="206">
        <f t="shared" si="105"/>
        <v>0</v>
      </c>
      <c r="N253" s="206">
        <f t="shared" si="105"/>
        <v>0</v>
      </c>
      <c r="O253" s="270">
        <f t="shared" si="105"/>
        <v>834700</v>
      </c>
    </row>
    <row r="254" spans="1:15" ht="76.5" customHeight="1" x14ac:dyDescent="0.3">
      <c r="A254" s="313"/>
      <c r="B254" s="316"/>
      <c r="C254" s="319"/>
      <c r="D254" s="207" t="s">
        <v>50</v>
      </c>
      <c r="E254" s="214">
        <v>0</v>
      </c>
      <c r="F254" s="214">
        <v>0</v>
      </c>
      <c r="G254" s="214">
        <v>0</v>
      </c>
      <c r="H254" s="214">
        <v>0</v>
      </c>
      <c r="I254" s="209">
        <v>0</v>
      </c>
      <c r="J254" s="209">
        <v>0</v>
      </c>
      <c r="K254" s="271">
        <v>0</v>
      </c>
      <c r="L254" s="209">
        <v>0</v>
      </c>
      <c r="M254" s="209">
        <v>0</v>
      </c>
      <c r="N254" s="209">
        <v>0</v>
      </c>
      <c r="O254" s="271">
        <f>SUM(E254:N254)</f>
        <v>0</v>
      </c>
    </row>
    <row r="255" spans="1:15" ht="78.75" x14ac:dyDescent="0.3">
      <c r="A255" s="313"/>
      <c r="B255" s="316"/>
      <c r="C255" s="319"/>
      <c r="D255" s="204" t="s">
        <v>236</v>
      </c>
      <c r="E255" s="206">
        <v>0</v>
      </c>
      <c r="F255" s="206">
        <v>0</v>
      </c>
      <c r="G255" s="206">
        <v>0</v>
      </c>
      <c r="H255" s="206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154.5" customHeight="1" x14ac:dyDescent="0.3">
      <c r="A256" s="314"/>
      <c r="B256" s="317"/>
      <c r="C256" s="320"/>
      <c r="D256" s="204" t="s">
        <v>235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834700</v>
      </c>
      <c r="L256" s="209">
        <v>0</v>
      </c>
      <c r="M256" s="209">
        <v>0</v>
      </c>
      <c r="N256" s="209">
        <v>0</v>
      </c>
      <c r="O256" s="271">
        <f>SUM(E256:N256)</f>
        <v>834700</v>
      </c>
    </row>
    <row r="257" spans="1:15" ht="26.25" x14ac:dyDescent="0.3">
      <c r="A257" s="312" t="s">
        <v>368</v>
      </c>
      <c r="B257" s="315" t="s">
        <v>370</v>
      </c>
      <c r="C257" s="318" t="s">
        <v>251</v>
      </c>
      <c r="D257" s="204" t="s">
        <v>238</v>
      </c>
      <c r="E257" s="206">
        <f>E258+E259+E260</f>
        <v>0</v>
      </c>
      <c r="F257" s="206">
        <f t="shared" ref="F257:O257" si="107">F258+F259+F260</f>
        <v>0</v>
      </c>
      <c r="G257" s="206">
        <f t="shared" si="107"/>
        <v>0</v>
      </c>
      <c r="H257" s="206">
        <f t="shared" si="107"/>
        <v>0</v>
      </c>
      <c r="I257" s="206">
        <f t="shared" si="107"/>
        <v>0</v>
      </c>
      <c r="J257" s="206">
        <f t="shared" si="107"/>
        <v>0</v>
      </c>
      <c r="K257" s="270">
        <f t="shared" si="107"/>
        <v>90600</v>
      </c>
      <c r="L257" s="206">
        <f t="shared" si="107"/>
        <v>0</v>
      </c>
      <c r="M257" s="206">
        <f t="shared" si="107"/>
        <v>0</v>
      </c>
      <c r="N257" s="206">
        <f t="shared" si="107"/>
        <v>0</v>
      </c>
      <c r="O257" s="270">
        <f t="shared" si="107"/>
        <v>90600</v>
      </c>
    </row>
    <row r="258" spans="1:15" ht="52.5" x14ac:dyDescent="0.3">
      <c r="A258" s="313"/>
      <c r="B258" s="316"/>
      <c r="C258" s="319"/>
      <c r="D258" s="207" t="s">
        <v>50</v>
      </c>
      <c r="E258" s="214">
        <v>0</v>
      </c>
      <c r="F258" s="214">
        <v>0</v>
      </c>
      <c r="G258" s="214">
        <v>0</v>
      </c>
      <c r="H258" s="214">
        <v>0</v>
      </c>
      <c r="I258" s="209">
        <v>0</v>
      </c>
      <c r="J258" s="209">
        <v>0</v>
      </c>
      <c r="K258" s="271">
        <v>0</v>
      </c>
      <c r="L258" s="209">
        <v>0</v>
      </c>
      <c r="M258" s="209">
        <v>0</v>
      </c>
      <c r="N258" s="209">
        <v>0</v>
      </c>
      <c r="O258" s="271">
        <f>SUM(E258:N258)</f>
        <v>0</v>
      </c>
    </row>
    <row r="259" spans="1:15" ht="78.75" x14ac:dyDescent="0.3">
      <c r="A259" s="313"/>
      <c r="B259" s="316"/>
      <c r="C259" s="319"/>
      <c r="D259" s="204" t="s">
        <v>236</v>
      </c>
      <c r="E259" s="206">
        <v>0</v>
      </c>
      <c r="F259" s="206">
        <v>0</v>
      </c>
      <c r="G259" s="206">
        <v>0</v>
      </c>
      <c r="H259" s="206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151.5" customHeight="1" x14ac:dyDescent="0.3">
      <c r="A260" s="314"/>
      <c r="B260" s="317"/>
      <c r="C260" s="320"/>
      <c r="D260" s="204" t="s">
        <v>235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90600</v>
      </c>
      <c r="L260" s="209">
        <v>0</v>
      </c>
      <c r="M260" s="209">
        <v>0</v>
      </c>
      <c r="N260" s="209">
        <v>0</v>
      </c>
      <c r="O260" s="271">
        <f>SUM(E260:N260)</f>
        <v>90600</v>
      </c>
    </row>
    <row r="261" spans="1:15" ht="26.25" x14ac:dyDescent="0.4">
      <c r="A261" s="272"/>
      <c r="B261" s="273"/>
      <c r="C261" s="274"/>
      <c r="D261" s="274"/>
      <c r="E261" s="274"/>
      <c r="F261" s="274"/>
      <c r="G261" s="274"/>
      <c r="H261" s="275"/>
      <c r="I261" s="275"/>
      <c r="J261" s="275"/>
      <c r="K261" s="275"/>
      <c r="L261" s="275"/>
      <c r="M261" s="275"/>
      <c r="N261" s="275"/>
      <c r="O261" s="276"/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</sheetData>
  <mergeCells count="204">
    <mergeCell ref="A166:A167"/>
    <mergeCell ref="B166:B167"/>
    <mergeCell ref="A221:A222"/>
    <mergeCell ref="B221:B222"/>
    <mergeCell ref="C213:C216"/>
    <mergeCell ref="C140:C142"/>
    <mergeCell ref="B140:B142"/>
    <mergeCell ref="A140:A142"/>
    <mergeCell ref="C143:C145"/>
    <mergeCell ref="B143:B145"/>
    <mergeCell ref="A143:A145"/>
    <mergeCell ref="A175:O175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09:B212"/>
    <mergeCell ref="B201:B204"/>
    <mergeCell ref="A136:A139"/>
    <mergeCell ref="B136:B139"/>
    <mergeCell ref="C136:C139"/>
    <mergeCell ref="A154:A158"/>
    <mergeCell ref="B154:B158"/>
    <mergeCell ref="C154:C158"/>
    <mergeCell ref="A223:O223"/>
    <mergeCell ref="A225:D225"/>
    <mergeCell ref="A176:D176"/>
    <mergeCell ref="A224:D224"/>
    <mergeCell ref="A184:A187"/>
    <mergeCell ref="B184:B187"/>
    <mergeCell ref="B217:B220"/>
    <mergeCell ref="B213:B216"/>
    <mergeCell ref="B192:B195"/>
    <mergeCell ref="C184:C187"/>
    <mergeCell ref="C192:C195"/>
    <mergeCell ref="A179:D179"/>
    <mergeCell ref="A177:D177"/>
    <mergeCell ref="A178:D178"/>
    <mergeCell ref="A196:A200"/>
    <mergeCell ref="B196:B200"/>
    <mergeCell ref="C196:C200"/>
    <mergeCell ref="C188:C191"/>
    <mergeCell ref="B205:B208"/>
    <mergeCell ref="A188:A191"/>
    <mergeCell ref="B188:B191"/>
    <mergeCell ref="A192:A195"/>
    <mergeCell ref="A249:A252"/>
    <mergeCell ref="B249:B252"/>
    <mergeCell ref="C249:C252"/>
    <mergeCell ref="A226:D226"/>
    <mergeCell ref="A227:D227"/>
    <mergeCell ref="A232:O232"/>
    <mergeCell ref="A228:A231"/>
    <mergeCell ref="B228:B231"/>
    <mergeCell ref="C228:C231"/>
    <mergeCell ref="A245:A248"/>
    <mergeCell ref="B245:B248"/>
    <mergeCell ref="C245:C248"/>
    <mergeCell ref="B237:B240"/>
    <mergeCell ref="C237:C240"/>
    <mergeCell ref="A234:D234"/>
    <mergeCell ref="A235:D235"/>
    <mergeCell ref="A236:D236"/>
    <mergeCell ref="A241:A244"/>
    <mergeCell ref="B241:B244"/>
    <mergeCell ref="C241:C244"/>
    <mergeCell ref="A237:A240"/>
    <mergeCell ref="A233:D233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A180:A183"/>
    <mergeCell ref="B180:B183"/>
    <mergeCell ref="C180:C183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A39:D39"/>
    <mergeCell ref="A27:O27"/>
    <mergeCell ref="A17:O17"/>
    <mergeCell ref="A253:A256"/>
    <mergeCell ref="B253:B256"/>
    <mergeCell ref="C253:C256"/>
    <mergeCell ref="C257:C260"/>
    <mergeCell ref="A257:A260"/>
    <mergeCell ref="B257:B260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93" t="s">
        <v>33</v>
      </c>
      <c r="Q1" s="393"/>
    </row>
    <row r="2" spans="1:22" ht="15" x14ac:dyDescent="0.25">
      <c r="A2" s="394" t="s">
        <v>39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</row>
    <row r="3" spans="1:22" ht="15" x14ac:dyDescent="0.25">
      <c r="A3" s="390" t="str">
        <f>'Таблица 1'!A10</f>
        <v xml:space="preserve"> "Развитие физической культуры и спорта Приморского края" на 2013-2021 годы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2"/>
    </row>
    <row r="4" spans="1:22" x14ac:dyDescent="0.2">
      <c r="A4" s="394" t="s">
        <v>16</v>
      </c>
      <c r="B4" s="395" t="s">
        <v>34</v>
      </c>
      <c r="C4" s="395" t="s">
        <v>10</v>
      </c>
      <c r="D4" s="396" t="s">
        <v>11</v>
      </c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8"/>
    </row>
    <row r="5" spans="1:22" ht="30.75" customHeight="1" x14ac:dyDescent="0.2">
      <c r="A5" s="394"/>
      <c r="B5" s="395"/>
      <c r="C5" s="395"/>
      <c r="D5" s="396">
        <v>2011</v>
      </c>
      <c r="E5" s="399"/>
      <c r="F5" s="396">
        <v>2012</v>
      </c>
      <c r="G5" s="399"/>
      <c r="H5" s="395">
        <v>2013</v>
      </c>
      <c r="I5" s="395"/>
      <c r="J5" s="395">
        <v>2014</v>
      </c>
      <c r="K5" s="395"/>
      <c r="L5" s="395">
        <v>2015</v>
      </c>
      <c r="M5" s="395"/>
      <c r="N5" s="395">
        <v>2016</v>
      </c>
      <c r="O5" s="395"/>
      <c r="P5" s="395">
        <v>2017</v>
      </c>
      <c r="Q5" s="395"/>
    </row>
    <row r="6" spans="1:22" ht="60" x14ac:dyDescent="0.2">
      <c r="A6" s="394"/>
      <c r="B6" s="395"/>
      <c r="C6" s="395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88"/>
      <c r="S6" s="389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01" t="s">
        <v>125</v>
      </c>
      <c r="G1" s="401"/>
      <c r="H1" s="401"/>
      <c r="I1" s="401"/>
      <c r="J1" s="401"/>
      <c r="K1" s="401"/>
      <c r="L1" s="401"/>
    </row>
    <row r="2" spans="1:12" s="4" customFormat="1" ht="103.5" customHeight="1" x14ac:dyDescent="0.25">
      <c r="A2" s="147"/>
      <c r="B2" s="147"/>
      <c r="C2" s="134"/>
      <c r="D2" s="148"/>
      <c r="E2" s="148"/>
      <c r="F2" s="400" t="s">
        <v>179</v>
      </c>
      <c r="G2" s="400"/>
      <c r="H2" s="400"/>
      <c r="I2" s="400"/>
      <c r="J2" s="400"/>
      <c r="K2" s="400"/>
      <c r="L2" s="400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02" t="s">
        <v>128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</row>
    <row r="5" spans="1:12" s="53" customFormat="1" ht="65.25" customHeight="1" x14ac:dyDescent="0.25">
      <c r="A5" s="404" t="s">
        <v>181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</row>
    <row r="6" spans="1:12" s="57" customFormat="1" ht="24.75" customHeight="1" x14ac:dyDescent="0.2">
      <c r="A6" s="405" t="s">
        <v>16</v>
      </c>
      <c r="B6" s="408" t="s">
        <v>4</v>
      </c>
      <c r="C6" s="410" t="s">
        <v>112</v>
      </c>
      <c r="D6" s="409" t="s">
        <v>115</v>
      </c>
      <c r="E6" s="409"/>
      <c r="F6" s="409"/>
      <c r="G6" s="409"/>
      <c r="H6" s="409"/>
      <c r="I6" s="409"/>
      <c r="J6" s="409"/>
      <c r="K6" s="409"/>
      <c r="L6" s="409"/>
    </row>
    <row r="7" spans="1:12" s="58" customFormat="1" ht="23.25" customHeight="1" x14ac:dyDescent="0.2">
      <c r="A7" s="406"/>
      <c r="B7" s="408"/>
      <c r="C7" s="411"/>
      <c r="D7" s="409" t="s">
        <v>13</v>
      </c>
      <c r="E7" s="409" t="s">
        <v>5</v>
      </c>
      <c r="F7" s="409"/>
      <c r="G7" s="409"/>
      <c r="H7" s="409"/>
      <c r="I7" s="409"/>
      <c r="J7" s="409"/>
      <c r="K7" s="409"/>
      <c r="L7" s="409"/>
    </row>
    <row r="8" spans="1:12" s="58" customFormat="1" ht="36.75" customHeight="1" x14ac:dyDescent="0.2">
      <c r="A8" s="407"/>
      <c r="B8" s="408"/>
      <c r="C8" s="412"/>
      <c r="D8" s="409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13" t="s">
        <v>199</v>
      </c>
      <c r="B1" s="413"/>
      <c r="C1" s="413"/>
      <c r="D1" s="413"/>
      <c r="E1" s="413"/>
      <c r="F1" s="413"/>
    </row>
    <row r="2" spans="1:6" s="4" customFormat="1" ht="21" customHeight="1" x14ac:dyDescent="0.25">
      <c r="A2" s="421" t="s">
        <v>126</v>
      </c>
      <c r="B2" s="421"/>
      <c r="C2" s="421"/>
      <c r="D2" s="421"/>
      <c r="E2" s="421"/>
      <c r="F2" s="421"/>
    </row>
    <row r="3" spans="1:6" s="4" customFormat="1" ht="19.5" customHeight="1" x14ac:dyDescent="0.25">
      <c r="A3" s="421" t="s">
        <v>189</v>
      </c>
      <c r="B3" s="421"/>
      <c r="C3" s="421"/>
      <c r="D3" s="421"/>
      <c r="E3" s="421"/>
      <c r="F3" s="421"/>
    </row>
    <row r="4" spans="1:6" ht="11.25" customHeight="1" x14ac:dyDescent="0.2">
      <c r="A4" s="65"/>
    </row>
    <row r="5" spans="1:6" s="62" customFormat="1" ht="15.75" customHeight="1" x14ac:dyDescent="0.2">
      <c r="A5" s="423" t="s">
        <v>16</v>
      </c>
      <c r="B5" s="423" t="s">
        <v>159</v>
      </c>
      <c r="C5" s="423" t="s">
        <v>6</v>
      </c>
      <c r="D5" s="423" t="s">
        <v>87</v>
      </c>
      <c r="E5" s="423"/>
      <c r="F5" s="423" t="s">
        <v>200</v>
      </c>
    </row>
    <row r="6" spans="1:6" s="62" customFormat="1" ht="78.75" customHeight="1" x14ac:dyDescent="0.2">
      <c r="A6" s="423"/>
      <c r="B6" s="423"/>
      <c r="C6" s="423"/>
      <c r="D6" s="80" t="s">
        <v>201</v>
      </c>
      <c r="E6" s="80" t="s">
        <v>202</v>
      </c>
      <c r="F6" s="423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16" t="s">
        <v>68</v>
      </c>
      <c r="B10" s="426" t="s">
        <v>146</v>
      </c>
      <c r="C10" s="419" t="s">
        <v>2</v>
      </c>
      <c r="D10" s="419">
        <v>2013</v>
      </c>
      <c r="E10" s="419">
        <v>2018</v>
      </c>
      <c r="F10" s="419"/>
    </row>
    <row r="11" spans="1:6" s="62" customFormat="1" ht="45.75" customHeight="1" x14ac:dyDescent="0.2">
      <c r="A11" s="424"/>
      <c r="B11" s="425"/>
      <c r="C11" s="422"/>
      <c r="D11" s="420"/>
      <c r="E11" s="420"/>
      <c r="F11" s="422"/>
    </row>
    <row r="12" spans="1:6" s="62" customFormat="1" ht="113.25" customHeight="1" x14ac:dyDescent="0.2">
      <c r="A12" s="425"/>
      <c r="B12" s="122" t="s">
        <v>127</v>
      </c>
      <c r="C12" s="87" t="s">
        <v>98</v>
      </c>
      <c r="D12" s="414" t="s">
        <v>214</v>
      </c>
      <c r="E12" s="415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14" t="s">
        <v>144</v>
      </c>
      <c r="E13" s="415"/>
      <c r="F13" s="95" t="s">
        <v>106</v>
      </c>
    </row>
    <row r="14" spans="1:6" s="59" customFormat="1" ht="67.5" customHeight="1" x14ac:dyDescent="0.25">
      <c r="A14" s="416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17"/>
      <c r="B15" s="122" t="s">
        <v>91</v>
      </c>
      <c r="C15" s="87" t="s">
        <v>98</v>
      </c>
      <c r="D15" s="414" t="s">
        <v>203</v>
      </c>
      <c r="E15" s="415"/>
      <c r="F15" s="95" t="s">
        <v>103</v>
      </c>
    </row>
    <row r="16" spans="1:6" s="59" customFormat="1" ht="50.25" customHeight="1" x14ac:dyDescent="0.25">
      <c r="A16" s="418"/>
      <c r="B16" s="122" t="s">
        <v>92</v>
      </c>
      <c r="C16" s="87" t="s">
        <v>98</v>
      </c>
      <c r="D16" s="414" t="s">
        <v>216</v>
      </c>
      <c r="E16" s="415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14" t="s">
        <v>215</v>
      </c>
      <c r="E17" s="415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16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17"/>
      <c r="B20" s="122" t="s">
        <v>116</v>
      </c>
      <c r="C20" s="88" t="s">
        <v>98</v>
      </c>
      <c r="D20" s="414" t="s">
        <v>177</v>
      </c>
      <c r="E20" s="415"/>
      <c r="F20" s="95" t="s">
        <v>117</v>
      </c>
    </row>
    <row r="21" spans="1:6" s="59" customFormat="1" ht="53.25" customHeight="1" x14ac:dyDescent="0.25">
      <c r="A21" s="418"/>
      <c r="B21" s="122" t="s">
        <v>118</v>
      </c>
      <c r="C21" s="88" t="s">
        <v>98</v>
      </c>
      <c r="D21" s="414" t="s">
        <v>178</v>
      </c>
      <c r="E21" s="415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14" t="s">
        <v>204</v>
      </c>
      <c r="E23" s="415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14" t="s">
        <v>206</v>
      </c>
      <c r="E27" s="415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14" t="s">
        <v>149</v>
      </c>
      <c r="E28" s="415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14" t="s">
        <v>206</v>
      </c>
      <c r="E30" s="415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14" t="s">
        <v>149</v>
      </c>
      <c r="E31" s="415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14" t="s">
        <v>207</v>
      </c>
      <c r="E34" s="415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14" t="s">
        <v>208</v>
      </c>
      <c r="E35" s="415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14" t="s">
        <v>209</v>
      </c>
      <c r="E37" s="415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14" t="s">
        <v>145</v>
      </c>
      <c r="E38" s="415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14" t="s">
        <v>203</v>
      </c>
      <c r="E42" s="415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14" t="s">
        <v>211</v>
      </c>
      <c r="E44" s="415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14" t="s">
        <v>207</v>
      </c>
      <c r="E45" s="415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14" t="s">
        <v>212</v>
      </c>
      <c r="E46" s="415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14" t="s">
        <v>213</v>
      </c>
      <c r="E49" s="415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2024-05-22T00:52:04Z</cp:lastPrinted>
  <dcterms:created xsi:type="dcterms:W3CDTF">2011-08-21T10:16:30Z</dcterms:created>
  <dcterms:modified xsi:type="dcterms:W3CDTF">2024-05-22T00:53:22Z</dcterms:modified>
</cp:coreProperties>
</file>